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1 . Morph.Traits of 50 acc." sheetId="2" r:id="rId1"/>
    <sheet name="26 traits for tree diagram" sheetId="1" state="hidden" r:id="rId2"/>
  </sheets>
  <externalReferences>
    <externalReference r:id="rId3"/>
  </externalReferences>
  <definedNames>
    <definedName name="_xlnm._FilterDatabase" localSheetId="0" hidden="1">'S1 . Morph.Traits of 50 acc.'!$A$3:$FI$54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<sst xmlns="http://schemas.openxmlformats.org/spreadsheetml/2006/main" count="550" uniqueCount="220">
  <si>
    <r>
      <rPr>
        <sz val="10"/>
        <color rgb="FFFF0000"/>
        <rFont val="Times New Roman"/>
        <charset val="134"/>
      </rPr>
      <t>Supplementary Table S1. The list of all the tomato accessions and evaluated morphological and agronomic</t>
    </r>
    <r>
      <rPr>
        <b/>
        <i/>
        <sz val="10"/>
        <color rgb="FFFF0000"/>
        <rFont val="Times New Roman"/>
        <charset val="134"/>
      </rPr>
      <t xml:space="preserve"> </t>
    </r>
    <r>
      <rPr>
        <sz val="10"/>
        <color rgb="FFFF0000"/>
        <rFont val="Times New Roman"/>
        <charset val="134"/>
      </rPr>
      <t>traits</t>
    </r>
  </si>
  <si>
    <t>N0</t>
  </si>
  <si>
    <t>Plot</t>
  </si>
  <si>
    <t>Number of genebank</t>
  </si>
  <si>
    <t>Name of accession</t>
  </si>
  <si>
    <t>Original</t>
  </si>
  <si>
    <t>Sowing date</t>
  </si>
  <si>
    <t>Days to emergence 50%</t>
  </si>
  <si>
    <t>Transplanting date</t>
  </si>
  <si>
    <t>Sowing to transplanting (days)</t>
  </si>
  <si>
    <t>Sowing to transplanting in winter cycle (days)</t>
  </si>
  <si>
    <t>Flowering date</t>
  </si>
  <si>
    <t>Transplanting to flowering (days)</t>
  </si>
  <si>
    <t>Fruit harvesting date at the first time</t>
  </si>
  <si>
    <t>Planting to first time harvesting (days)</t>
  </si>
  <si>
    <t>Fruit harvesting date at the end</t>
  </si>
  <si>
    <t>Fruit harvesting time (days)</t>
  </si>
  <si>
    <t>Planting to the end harvesting (days)</t>
  </si>
  <si>
    <t>Sowing to the end harvesting (days)</t>
  </si>
  <si>
    <t>Leaf attitude</t>
  </si>
  <si>
    <t>Degree leaf dissection</t>
  </si>
  <si>
    <t>Nuber of leaves under first inflorescence</t>
  </si>
  <si>
    <t>Leaf type</t>
  </si>
  <si>
    <t>Growth habit</t>
  </si>
  <si>
    <t>Stem type</t>
  </si>
  <si>
    <t>Internode length</t>
  </si>
  <si>
    <t>Color of flower</t>
  </si>
  <si>
    <r>
      <rPr>
        <sz val="10"/>
        <color theme="1"/>
        <rFont val="Times New Roman"/>
        <charset val="134"/>
      </rPr>
      <t>Number of flowering per inflorescenc</t>
    </r>
    <r>
      <rPr>
        <sz val="10"/>
        <color rgb="FF000000"/>
        <rFont val="Times New Roman"/>
        <charset val="134"/>
      </rPr>
      <t>e</t>
    </r>
  </si>
  <si>
    <t>Shape of pistill scar</t>
  </si>
  <si>
    <t>Predominant Shape</t>
  </si>
  <si>
    <t>Fruit length (cm)</t>
  </si>
  <si>
    <t>Fruit width (cm)</t>
  </si>
  <si>
    <t>Length/width of fruit</t>
  </si>
  <si>
    <t>Fruit section</t>
  </si>
  <si>
    <t>Color of ripe fruit</t>
  </si>
  <si>
    <t>Interior flesh color</t>
  </si>
  <si>
    <t>Easiness of peeling</t>
  </si>
  <si>
    <t>Firmness</t>
  </si>
  <si>
    <t>Thickness of fruit wall (mm)</t>
  </si>
  <si>
    <t>Number of locules</t>
  </si>
  <si>
    <t>Brix (%)</t>
  </si>
  <si>
    <t>Number of fruits of the  firrst inflorescence</t>
  </si>
  <si>
    <t>Fruit rate (%)</t>
  </si>
  <si>
    <t>Number of fruits/plant</t>
  </si>
  <si>
    <t>Weigth fruits/plants (kilogram)</t>
  </si>
  <si>
    <t>Theoretical yield/plot (kilogram)</t>
  </si>
  <si>
    <t>Actual yield/plot (kilogram)</t>
  </si>
  <si>
    <t>Actual yield (ton/ha)</t>
  </si>
  <si>
    <t>Theoretical yield (ton/ha)</t>
  </si>
  <si>
    <t>Rate of actual yeild/theoretical yeild</t>
  </si>
  <si>
    <t>Number of plant/plot</t>
  </si>
  <si>
    <t xml:space="preserve">Number of plant for harvesting </t>
  </si>
  <si>
    <t>Late blight</t>
  </si>
  <si>
    <t xml:space="preserve">Yellow leaf curl virus disease </t>
  </si>
  <si>
    <t xml:space="preserve">Bacterial wilt </t>
  </si>
  <si>
    <t xml:space="preserve">Fruit borer </t>
  </si>
  <si>
    <t>Mean</t>
  </si>
  <si>
    <t>Point</t>
  </si>
  <si>
    <t>1 (H)</t>
  </si>
  <si>
    <t>2 (V)</t>
  </si>
  <si>
    <t>3 (XL)</t>
  </si>
  <si>
    <t>4 (XD)</t>
  </si>
  <si>
    <t>5 (T)</t>
  </si>
  <si>
    <t>Total</t>
  </si>
  <si>
    <t>After transplanting 30 days</t>
  </si>
  <si>
    <t>After transplanting 60 days</t>
  </si>
  <si>
    <t>After transplanting 90 days</t>
  </si>
  <si>
    <t>Number of infected plant</t>
  </si>
  <si>
    <t>Percentage (%)</t>
  </si>
  <si>
    <t>Number of infected fruits</t>
  </si>
  <si>
    <t>Plot1</t>
  </si>
  <si>
    <t>Cà chua Ba Lan</t>
  </si>
  <si>
    <t>Hải Dương</t>
  </si>
  <si>
    <t>Vietnam</t>
  </si>
  <si>
    <t>Yellow</t>
  </si>
  <si>
    <t>Plot3</t>
  </si>
  <si>
    <t>Ba lan</t>
  </si>
  <si>
    <t>Nhập nội</t>
  </si>
  <si>
    <t>Plot4</t>
  </si>
  <si>
    <t>Caracolli</t>
  </si>
  <si>
    <t>Plot7</t>
  </si>
  <si>
    <t>CL 5915 - 223 D4 -2-1-0 dạng 1</t>
  </si>
  <si>
    <t>Taiwan</t>
  </si>
  <si>
    <t>Plot11</t>
  </si>
  <si>
    <t>CLN 475 BC 1F2 265-9-0 dạng 1</t>
  </si>
  <si>
    <t>Plot12</t>
  </si>
  <si>
    <t>FMTT 277 dạng 1</t>
  </si>
  <si>
    <t>Plot13</t>
  </si>
  <si>
    <t>FMTT 572 dạng 1</t>
  </si>
  <si>
    <t>Plot14</t>
  </si>
  <si>
    <t>FMTT 589 dạng 1</t>
  </si>
  <si>
    <t>Plot15</t>
  </si>
  <si>
    <t>Hồng lan</t>
  </si>
  <si>
    <t>Plot16</t>
  </si>
  <si>
    <t>Xivia</t>
  </si>
  <si>
    <t>Plot17</t>
  </si>
  <si>
    <t>Cà chua</t>
  </si>
  <si>
    <t>Cao Bằng</t>
  </si>
  <si>
    <t>Plot18</t>
  </si>
  <si>
    <t>Cà chua Hồng Lan</t>
  </si>
  <si>
    <t>Plot19</t>
  </si>
  <si>
    <t>Cà chua ta dạng 1</t>
  </si>
  <si>
    <t>Thanh Hóa</t>
  </si>
  <si>
    <t>Plot20</t>
  </si>
  <si>
    <t>CLN 2026E</t>
  </si>
  <si>
    <t>AVRDC</t>
  </si>
  <si>
    <t>Plot21</t>
  </si>
  <si>
    <t>Cà chua lèng</t>
  </si>
  <si>
    <t>Quảng Bình</t>
  </si>
  <si>
    <t>Plot23</t>
  </si>
  <si>
    <t>CL  1351 D</t>
  </si>
  <si>
    <t>AVRDC, Dr. Phương Anh</t>
  </si>
  <si>
    <t>Plot27</t>
  </si>
  <si>
    <t>Mini yellow</t>
  </si>
  <si>
    <t>Plot28</t>
  </si>
  <si>
    <t>CL8</t>
  </si>
  <si>
    <t>Cô Phương Anh</t>
  </si>
  <si>
    <t>Plot29</t>
  </si>
  <si>
    <t>CL18</t>
  </si>
  <si>
    <t>Plot31</t>
  </si>
  <si>
    <t>CL32</t>
  </si>
  <si>
    <t>Plot32</t>
  </si>
  <si>
    <t>CL38</t>
  </si>
  <si>
    <t>Plot33</t>
  </si>
  <si>
    <t>Hoóc môn</t>
  </si>
  <si>
    <t>địa phương</t>
  </si>
  <si>
    <t>Plot34</t>
  </si>
  <si>
    <t>CLN2026D (sure check)</t>
  </si>
  <si>
    <t>Plot36</t>
  </si>
  <si>
    <t>Kiêm lúng piêu</t>
  </si>
  <si>
    <t>Sơn La</t>
  </si>
  <si>
    <t>Plot37</t>
  </si>
  <si>
    <t>IPK- Ngân hàng gen Đức</t>
  </si>
  <si>
    <t>Switzerland</t>
  </si>
  <si>
    <t>Plot38</t>
  </si>
  <si>
    <t>Sudan</t>
  </si>
  <si>
    <t>Plot41</t>
  </si>
  <si>
    <t>Cà chua múi</t>
  </si>
  <si>
    <t>Nam Định</t>
  </si>
  <si>
    <t>Plot42</t>
  </si>
  <si>
    <t>Plot43</t>
  </si>
  <si>
    <t>CLN 2714J</t>
  </si>
  <si>
    <t>Plot45</t>
  </si>
  <si>
    <t>CLN 2413R</t>
  </si>
  <si>
    <t>Plot46</t>
  </si>
  <si>
    <t>CLN 2418A</t>
  </si>
  <si>
    <t>Plot47</t>
  </si>
  <si>
    <t>Plot48</t>
  </si>
  <si>
    <t>Cà chua VT3</t>
  </si>
  <si>
    <t>Viện CLTTP</t>
  </si>
  <si>
    <t>Plot49</t>
  </si>
  <si>
    <t>CL35</t>
  </si>
  <si>
    <t>Plot50</t>
  </si>
  <si>
    <t>China</t>
  </si>
  <si>
    <t>Plot51</t>
  </si>
  <si>
    <t>HT160</t>
  </si>
  <si>
    <t>Đại học NNI Hà Nội</t>
  </si>
  <si>
    <t>Plot53</t>
  </si>
  <si>
    <t>CLN 2237B</t>
  </si>
  <si>
    <t>Plot54</t>
  </si>
  <si>
    <t>T22618</t>
  </si>
  <si>
    <t>11Ca07</t>
  </si>
  <si>
    <t>NN2</t>
  </si>
  <si>
    <t>Plot55</t>
  </si>
  <si>
    <t>T22630</t>
  </si>
  <si>
    <t>13Ca01</t>
  </si>
  <si>
    <t>Plot56</t>
  </si>
  <si>
    <t>T22631</t>
  </si>
  <si>
    <t>13Ca02</t>
  </si>
  <si>
    <t>Plot59</t>
  </si>
  <si>
    <t>Carioca</t>
  </si>
  <si>
    <t>Plot61</t>
  </si>
  <si>
    <t>CLN 1621-235-2-0</t>
  </si>
  <si>
    <t>Plot64</t>
  </si>
  <si>
    <t>Thành phố Hồ Chí Minh</t>
  </si>
  <si>
    <t>Plot65</t>
  </si>
  <si>
    <t>CLN 1621F</t>
  </si>
  <si>
    <t>Plot66</t>
  </si>
  <si>
    <t>CLN 1466M</t>
  </si>
  <si>
    <t>Plot68</t>
  </si>
  <si>
    <t>Cà chua Thái Lan 1</t>
  </si>
  <si>
    <t>Cô Huệ</t>
  </si>
  <si>
    <t>Thailand</t>
  </si>
  <si>
    <t>Plot69</t>
  </si>
  <si>
    <t>CL1351 B</t>
  </si>
  <si>
    <t>Plot71</t>
  </si>
  <si>
    <t>PLATENSE UCO-102N+VMT</t>
  </si>
  <si>
    <t>Achentina</t>
  </si>
  <si>
    <t>Plot72</t>
  </si>
  <si>
    <t>Nghệ An</t>
  </si>
  <si>
    <t>Plot73</t>
  </si>
  <si>
    <t>CLN 2714H</t>
  </si>
  <si>
    <t>Number</t>
  </si>
  <si>
    <t>Rate (%)</t>
  </si>
  <si>
    <t>50 accessions evaluated</t>
  </si>
  <si>
    <t xml:space="preserve">11 local accessions </t>
  </si>
  <si>
    <t>39 imported accessions</t>
  </si>
  <si>
    <t>BIN</t>
  </si>
  <si>
    <t>Bin</t>
  </si>
  <si>
    <t>Frequency</t>
  </si>
  <si>
    <t xml:space="preserve">BIN </t>
  </si>
  <si>
    <t xml:space="preserve">Bin </t>
  </si>
  <si>
    <t>More</t>
  </si>
  <si>
    <t>No</t>
  </si>
  <si>
    <t>Plot number</t>
  </si>
  <si>
    <t>Sowing to plant</t>
  </si>
  <si>
    <t>Planting to flowering</t>
  </si>
  <si>
    <t>Harversting time</t>
  </si>
  <si>
    <t>Planting to last time for harvesting</t>
  </si>
  <si>
    <t>Sowing to last time for harvesting</t>
  </si>
  <si>
    <t>Number of leaves under first inflorescence</t>
  </si>
  <si>
    <t>Internode length (cm)</t>
  </si>
  <si>
    <t>Fruit shape</t>
  </si>
  <si>
    <t>Fruit Width (cm)</t>
  </si>
  <si>
    <t>Ripe fruit color</t>
  </si>
  <si>
    <t>(Easiness of peeling</t>
  </si>
  <si>
    <t xml:space="preserve">Fruit firmness </t>
  </si>
  <si>
    <t>Thickness of Fruit wall</t>
  </si>
  <si>
    <t>Weight fruit per plant (kg)</t>
  </si>
  <si>
    <t>Fruit Yield (ton/ha)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</si>
</sst>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177" formatCode="dd/mm/yy"/>
    <numFmt numFmtId="178" formatCode="0.0"/>
    <numFmt numFmtId="179" formatCode="_(* #,##0.0_);_(* \(#,##0.0\);_(* &quot;-&quot;??_);_(@_)"/>
    <numFmt numFmtId="180" formatCode="0.000"/>
  </numFmts>
  <fonts count="43">
    <font>
      <sz val="11"/>
      <color theme="1"/>
      <name val="等线"/>
      <charset val="134"/>
      <scheme val="minor"/>
    </font>
    <font>
      <b/>
      <sz val="9"/>
      <color theme="1"/>
      <name val="Times New Roman"/>
      <charset val="134"/>
    </font>
    <font>
      <i/>
      <sz val="10"/>
      <color rgb="FFFF0000"/>
      <name val="Times New Roman"/>
      <charset val="134"/>
    </font>
    <font>
      <i/>
      <sz val="10"/>
      <color theme="1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0"/>
      <color theme="1"/>
      <name val="Times New Roman"/>
      <charset val="134"/>
    </font>
    <font>
      <b/>
      <sz val="10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8"/>
      <color theme="1"/>
      <name val="Times New Roman"/>
      <charset val="134"/>
    </font>
    <font>
      <b/>
      <sz val="12"/>
      <name val="Times New Roman"/>
      <charset val="134"/>
    </font>
    <font>
      <b/>
      <sz val="12"/>
      <color rgb="FFFF0000"/>
      <name val="Times New Roman"/>
      <charset val="134"/>
    </font>
    <font>
      <sz val="10"/>
      <color rgb="FFFF0000"/>
      <name val="Times New Roman"/>
      <charset val="134"/>
    </font>
    <font>
      <sz val="10"/>
      <color rgb="FF000000"/>
      <name val="Times New Roman"/>
      <charset val="134"/>
    </font>
    <font>
      <sz val="12"/>
      <color rgb="FFFF0000"/>
      <name val="Times New Roman"/>
      <charset val="134"/>
    </font>
    <font>
      <i/>
      <sz val="11"/>
      <color theme="1"/>
      <name val="等线"/>
      <charset val="134"/>
      <scheme val="minor"/>
    </font>
    <font>
      <sz val="10"/>
      <name val="Times New Roman"/>
      <charset val="134"/>
    </font>
    <font>
      <b/>
      <sz val="10"/>
      <name val="Times New Roman"/>
      <charset val="134"/>
    </font>
    <font>
      <b/>
      <sz val="10"/>
      <color rgb="FFFF0000"/>
      <name val="Times New Roman"/>
      <charset val="134"/>
    </font>
    <font>
      <i/>
      <sz val="12"/>
      <color rgb="FFFF0000"/>
      <name val="Times New Roman"/>
      <charset val="134"/>
    </font>
    <font>
      <sz val="11"/>
      <color theme="1"/>
      <name val="Times New Roman"/>
      <charset val="134"/>
    </font>
    <font>
      <sz val="8"/>
      <color theme="1"/>
      <name val="Times New Roman"/>
      <charset val="134"/>
    </font>
    <font>
      <sz val="13"/>
      <color theme="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i/>
      <sz val="10"/>
      <color rgb="FFFF0000"/>
      <name val="Times New Roman"/>
      <charset val="134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14" borderId="14" applyNumberFormat="0" applyAlignment="0" applyProtection="0">
      <alignment vertical="center"/>
    </xf>
    <xf numFmtId="0" fontId="32" fillId="15" borderId="15" applyNumberFormat="0" applyAlignment="0" applyProtection="0">
      <alignment vertical="center"/>
    </xf>
    <xf numFmtId="0" fontId="33" fillId="15" borderId="14" applyNumberFormat="0" applyAlignment="0" applyProtection="0">
      <alignment vertical="center"/>
    </xf>
    <xf numFmtId="0" fontId="34" fillId="16" borderId="16" applyNumberFormat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5" fillId="0" borderId="0"/>
    <xf numFmtId="0" fontId="5" fillId="0" borderId="0"/>
  </cellStyleXfs>
  <cellXfs count="164">
    <xf numFmtId="0" fontId="0" fillId="0" borderId="0" xfId="0"/>
    <xf numFmtId="0" fontId="0" fillId="2" borderId="0" xfId="0" applyFill="1"/>
    <xf numFmtId="0" fontId="1" fillId="2" borderId="1" xfId="49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/>
    </xf>
    <xf numFmtId="0" fontId="3" fillId="2" borderId="1" xfId="49" applyFont="1" applyFill="1" applyBorder="1" applyAlignment="1">
      <alignment vertical="center" wrapText="1"/>
    </xf>
    <xf numFmtId="0" fontId="3" fillId="2" borderId="1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/>
    </xf>
    <xf numFmtId="0" fontId="4" fillId="2" borderId="1" xfId="0" applyFont="1" applyFill="1" applyBorder="1"/>
    <xf numFmtId="1" fontId="4" fillId="2" borderId="1" xfId="49" applyNumberFormat="1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1" fontId="1" fillId="2" borderId="1" xfId="49" applyNumberFormat="1" applyFont="1" applyFill="1" applyBorder="1" applyAlignment="1">
      <alignment horizontal="center" vertical="center" wrapText="1"/>
    </xf>
    <xf numFmtId="0" fontId="5" fillId="2" borderId="1" xfId="49" applyFill="1" applyBorder="1" applyAlignment="1">
      <alignment horizontal="center" vertical="center"/>
    </xf>
    <xf numFmtId="0" fontId="6" fillId="0" borderId="0" xfId="49" applyFont="1"/>
    <xf numFmtId="0" fontId="1" fillId="0" borderId="0" xfId="49" applyFont="1" applyAlignment="1">
      <alignment horizontal="center" vertical="center" wrapText="1"/>
    </xf>
    <xf numFmtId="0" fontId="7" fillId="0" borderId="0" xfId="49" applyFont="1" applyAlignment="1">
      <alignment horizontal="center" vertical="center"/>
    </xf>
    <xf numFmtId="0" fontId="4" fillId="2" borderId="0" xfId="49" applyFont="1" applyFill="1"/>
    <xf numFmtId="0" fontId="4" fillId="0" borderId="0" xfId="49" applyFont="1"/>
    <xf numFmtId="0" fontId="8" fillId="0" borderId="0" xfId="49" applyFont="1"/>
    <xf numFmtId="0" fontId="9" fillId="0" borderId="0" xfId="49" applyFont="1"/>
    <xf numFmtId="0" fontId="4" fillId="0" borderId="0" xfId="49" applyFont="1" applyAlignment="1">
      <alignment horizontal="center"/>
    </xf>
    <xf numFmtId="0" fontId="8" fillId="0" borderId="0" xfId="49" applyFont="1" applyAlignment="1">
      <alignment horizontal="center"/>
    </xf>
    <xf numFmtId="0" fontId="5" fillId="0" borderId="0" xfId="49" applyAlignment="1">
      <alignment horizontal="center"/>
    </xf>
    <xf numFmtId="0" fontId="10" fillId="0" borderId="0" xfId="49" applyFont="1" applyAlignment="1">
      <alignment horizontal="center"/>
    </xf>
    <xf numFmtId="0" fontId="11" fillId="0" borderId="0" xfId="49" applyFont="1" applyAlignment="1">
      <alignment horizontal="center"/>
    </xf>
    <xf numFmtId="0" fontId="11" fillId="0" borderId="0" xfId="49" applyFont="1"/>
    <xf numFmtId="0" fontId="4" fillId="0" borderId="0" xfId="49" applyFont="1" applyAlignment="1">
      <alignment horizontal="right"/>
    </xf>
    <xf numFmtId="0" fontId="10" fillId="0" borderId="0" xfId="49" applyFont="1"/>
    <xf numFmtId="0" fontId="4" fillId="0" borderId="0" xfId="49" applyFont="1" applyAlignment="1">
      <alignment horizontal="center" vertical="center"/>
    </xf>
    <xf numFmtId="1" fontId="4" fillId="0" borderId="0" xfId="49" applyNumberFormat="1" applyFont="1"/>
    <xf numFmtId="0" fontId="12" fillId="0" borderId="0" xfId="0" applyFont="1"/>
    <xf numFmtId="0" fontId="7" fillId="0" borderId="0" xfId="49" applyFont="1"/>
    <xf numFmtId="0" fontId="6" fillId="2" borderId="2" xfId="49" applyFont="1" applyFill="1" applyBorder="1" applyAlignment="1">
      <alignment horizontal="center" vertical="center" wrapText="1"/>
    </xf>
    <xf numFmtId="0" fontId="6" fillId="2" borderId="3" xfId="49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177" fontId="6" fillId="2" borderId="1" xfId="49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49" fontId="13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right" vertical="center"/>
    </xf>
    <xf numFmtId="0" fontId="4" fillId="0" borderId="0" xfId="49" applyFont="1" applyAlignment="1">
      <alignment vertical="center"/>
    </xf>
    <xf numFmtId="0" fontId="8" fillId="0" borderId="0" xfId="49" applyFont="1" applyAlignment="1">
      <alignment vertical="center"/>
    </xf>
    <xf numFmtId="0" fontId="9" fillId="0" borderId="0" xfId="49" applyFont="1" applyAlignment="1">
      <alignment vertical="center"/>
    </xf>
    <xf numFmtId="0" fontId="12" fillId="0" borderId="0" xfId="49" applyFont="1" applyAlignment="1">
      <alignment vertical="center"/>
    </xf>
    <xf numFmtId="178" fontId="12" fillId="0" borderId="0" xfId="49" applyNumberFormat="1" applyFont="1" applyAlignment="1">
      <alignment vertical="center"/>
    </xf>
    <xf numFmtId="0" fontId="6" fillId="0" borderId="0" xfId="49" applyFont="1" applyAlignment="1">
      <alignment horizontal="center"/>
    </xf>
    <xf numFmtId="0" fontId="7" fillId="0" borderId="0" xfId="49" applyFont="1" applyAlignment="1">
      <alignment horizontal="center"/>
    </xf>
    <xf numFmtId="1" fontId="6" fillId="2" borderId="1" xfId="49" applyNumberFormat="1" applyFont="1" applyFill="1" applyBorder="1" applyAlignment="1">
      <alignment horizontal="center" vertical="center"/>
    </xf>
    <xf numFmtId="0" fontId="8" fillId="0" borderId="0" xfId="49" applyFont="1" applyAlignment="1">
      <alignment horizontal="center" vertical="center"/>
    </xf>
    <xf numFmtId="0" fontId="14" fillId="0" borderId="0" xfId="49" applyFont="1" applyAlignment="1">
      <alignment vertical="center"/>
    </xf>
    <xf numFmtId="1" fontId="8" fillId="0" borderId="0" xfId="49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4" fillId="3" borderId="0" xfId="49" applyFont="1" applyFill="1" applyAlignment="1">
      <alignment horizontal="center"/>
    </xf>
    <xf numFmtId="0" fontId="4" fillId="4" borderId="0" xfId="49" applyFont="1" applyFill="1" applyAlignment="1">
      <alignment horizontal="center"/>
    </xf>
    <xf numFmtId="0" fontId="0" fillId="3" borderId="0" xfId="0" applyFill="1" applyAlignment="1">
      <alignment horizontal="center"/>
    </xf>
    <xf numFmtId="0" fontId="6" fillId="2" borderId="4" xfId="49" applyFont="1" applyFill="1" applyBorder="1" applyAlignment="1">
      <alignment horizontal="center" vertical="center" wrapText="1"/>
    </xf>
    <xf numFmtId="0" fontId="6" fillId="2" borderId="5" xfId="49" applyFont="1" applyFill="1" applyBorder="1" applyAlignment="1">
      <alignment horizontal="center" vertical="center" wrapText="1"/>
    </xf>
    <xf numFmtId="0" fontId="14" fillId="0" borderId="0" xfId="49" applyFont="1" applyAlignment="1">
      <alignment horizontal="center"/>
    </xf>
    <xf numFmtId="0" fontId="4" fillId="5" borderId="0" xfId="49" applyFont="1" applyFill="1" applyAlignment="1">
      <alignment horizontal="center"/>
    </xf>
    <xf numFmtId="0" fontId="4" fillId="6" borderId="0" xfId="49" applyFont="1" applyFill="1" applyAlignment="1">
      <alignment horizontal="center"/>
    </xf>
    <xf numFmtId="0" fontId="14" fillId="7" borderId="0" xfId="49" applyFont="1" applyFill="1" applyAlignment="1">
      <alignment horizontal="center"/>
    </xf>
    <xf numFmtId="0" fontId="15" fillId="6" borderId="6" xfId="0" applyFont="1" applyFill="1" applyBorder="1" applyAlignment="1">
      <alignment horizontal="center"/>
    </xf>
    <xf numFmtId="0" fontId="4" fillId="7" borderId="0" xfId="49" applyFont="1" applyFill="1" applyAlignment="1">
      <alignment horizontal="center"/>
    </xf>
    <xf numFmtId="0" fontId="0" fillId="6" borderId="0" xfId="0" applyFill="1"/>
    <xf numFmtId="0" fontId="12" fillId="2" borderId="1" xfId="49" applyFont="1" applyFill="1" applyBorder="1" applyAlignment="1">
      <alignment vertical="center"/>
    </xf>
    <xf numFmtId="0" fontId="15" fillId="7" borderId="6" xfId="0" applyFont="1" applyFill="1" applyBorder="1" applyAlignment="1">
      <alignment horizontal="center"/>
    </xf>
    <xf numFmtId="0" fontId="0" fillId="7" borderId="0" xfId="0" applyFill="1"/>
    <xf numFmtId="0" fontId="16" fillId="0" borderId="0" xfId="49" applyFont="1" applyAlignment="1">
      <alignment horizontal="center"/>
    </xf>
    <xf numFmtId="0" fontId="6" fillId="2" borderId="7" xfId="49" applyFont="1" applyFill="1" applyBorder="1" applyAlignment="1">
      <alignment horizontal="center" vertical="center" wrapText="1"/>
    </xf>
    <xf numFmtId="0" fontId="6" fillId="2" borderId="4" xfId="49" applyFont="1" applyFill="1" applyBorder="1" applyAlignment="1">
      <alignment horizontal="center" vertical="center"/>
    </xf>
    <xf numFmtId="0" fontId="6" fillId="2" borderId="5" xfId="49" applyFont="1" applyFill="1" applyBorder="1" applyAlignment="1">
      <alignment horizontal="center" vertical="center"/>
    </xf>
    <xf numFmtId="0" fontId="16" fillId="2" borderId="1" xfId="49" applyFont="1" applyFill="1" applyBorder="1" applyAlignment="1">
      <alignment horizontal="center" vertical="center"/>
    </xf>
    <xf numFmtId="0" fontId="5" fillId="0" borderId="0" xfId="49" applyAlignment="1">
      <alignment horizontal="center" vertical="center"/>
    </xf>
    <xf numFmtId="0" fontId="14" fillId="8" borderId="0" xfId="49" applyFont="1" applyFill="1" applyAlignment="1">
      <alignment horizontal="center"/>
    </xf>
    <xf numFmtId="0" fontId="14" fillId="6" borderId="0" xfId="49" applyFont="1" applyFill="1" applyAlignment="1">
      <alignment horizontal="center"/>
    </xf>
    <xf numFmtId="0" fontId="14" fillId="9" borderId="0" xfId="49" applyFont="1" applyFill="1" applyAlignment="1">
      <alignment horizontal="center"/>
    </xf>
    <xf numFmtId="0" fontId="5" fillId="7" borderId="0" xfId="49" applyFill="1" applyAlignment="1">
      <alignment horizontal="center"/>
    </xf>
    <xf numFmtId="0" fontId="4" fillId="8" borderId="0" xfId="49" applyFont="1" applyFill="1" applyAlignment="1">
      <alignment horizontal="center"/>
    </xf>
    <xf numFmtId="0" fontId="4" fillId="9" borderId="0" xfId="49" applyFont="1" applyFill="1" applyAlignment="1">
      <alignment horizontal="center"/>
    </xf>
    <xf numFmtId="0" fontId="15" fillId="9" borderId="6" xfId="0" applyFont="1" applyFill="1" applyBorder="1" applyAlignment="1">
      <alignment horizontal="center"/>
    </xf>
    <xf numFmtId="0" fontId="17" fillId="0" borderId="0" xfId="49" applyFont="1" applyAlignment="1">
      <alignment horizontal="center"/>
    </xf>
    <xf numFmtId="0" fontId="6" fillId="2" borderId="7" xfId="49" applyFont="1" applyFill="1" applyBorder="1" applyAlignment="1">
      <alignment horizontal="center" vertical="center"/>
    </xf>
    <xf numFmtId="0" fontId="10" fillId="0" borderId="0" xfId="49" applyFont="1" applyAlignment="1">
      <alignment horizontal="center" vertical="center"/>
    </xf>
    <xf numFmtId="0" fontId="6" fillId="2" borderId="1" xfId="5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18" fillId="0" borderId="0" xfId="49" applyFont="1" applyAlignment="1">
      <alignment horizontal="center"/>
    </xf>
    <xf numFmtId="0" fontId="12" fillId="2" borderId="1" xfId="49" applyFont="1" applyFill="1" applyBorder="1" applyAlignment="1">
      <alignment horizontal="center" vertical="center"/>
    </xf>
    <xf numFmtId="0" fontId="11" fillId="0" borderId="0" xfId="49" applyFont="1" applyAlignment="1">
      <alignment horizontal="center" vertical="center"/>
    </xf>
    <xf numFmtId="0" fontId="0" fillId="9" borderId="0" xfId="0" applyFill="1"/>
    <xf numFmtId="0" fontId="16" fillId="2" borderId="0" xfId="49" applyFont="1" applyFill="1" applyAlignment="1">
      <alignment horizontal="center" vertical="center"/>
    </xf>
    <xf numFmtId="0" fontId="16" fillId="2" borderId="1" xfId="49" applyFont="1" applyFill="1" applyBorder="1" applyAlignment="1">
      <alignment vertical="center"/>
    </xf>
    <xf numFmtId="0" fontId="19" fillId="0" borderId="0" xfId="49" applyFont="1" applyAlignment="1">
      <alignment horizontal="center"/>
    </xf>
    <xf numFmtId="0" fontId="14" fillId="10" borderId="0" xfId="49" applyFont="1" applyFill="1" applyAlignment="1">
      <alignment horizontal="center"/>
    </xf>
    <xf numFmtId="0" fontId="4" fillId="7" borderId="0" xfId="49" applyFont="1" applyFill="1"/>
    <xf numFmtId="0" fontId="4" fillId="8" borderId="0" xfId="49" applyFont="1" applyFill="1"/>
    <xf numFmtId="0" fontId="4" fillId="10" borderId="0" xfId="49" applyFont="1" applyFill="1" applyAlignment="1">
      <alignment horizontal="center"/>
    </xf>
    <xf numFmtId="0" fontId="14" fillId="11" borderId="0" xfId="49" applyFont="1" applyFill="1" applyAlignment="1">
      <alignment horizontal="center"/>
    </xf>
    <xf numFmtId="0" fontId="15" fillId="10" borderId="6" xfId="0" applyFont="1" applyFill="1" applyBorder="1" applyAlignment="1">
      <alignment horizontal="center"/>
    </xf>
    <xf numFmtId="0" fontId="4" fillId="11" borderId="0" xfId="49" applyFont="1" applyFill="1" applyAlignment="1">
      <alignment horizontal="center"/>
    </xf>
    <xf numFmtId="0" fontId="4" fillId="3" borderId="0" xfId="49" applyFont="1" applyFill="1" applyAlignment="1">
      <alignment horizontal="center"/>
    </xf>
    <xf numFmtId="0" fontId="0" fillId="10" borderId="0" xfId="0" applyFill="1"/>
    <xf numFmtId="0" fontId="18" fillId="0" borderId="0" xfId="49" applyFont="1"/>
    <xf numFmtId="0" fontId="11" fillId="0" borderId="0" xfId="49" applyFont="1" applyAlignment="1">
      <alignment vertical="center"/>
    </xf>
    <xf numFmtId="178" fontId="8" fillId="0" borderId="0" xfId="49" applyNumberFormat="1" applyFont="1" applyAlignment="1">
      <alignment horizontal="center" vertical="center"/>
    </xf>
    <xf numFmtId="0" fontId="6" fillId="0" borderId="0" xfId="49" applyFont="1" applyAlignment="1">
      <alignment horizontal="right"/>
    </xf>
    <xf numFmtId="178" fontId="12" fillId="2" borderId="1" xfId="49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 wrapText="1"/>
    </xf>
    <xf numFmtId="0" fontId="4" fillId="0" borderId="0" xfId="49" applyFont="1" applyAlignment="1">
      <alignment horizontal="right" vertical="center"/>
    </xf>
    <xf numFmtId="0" fontId="6" fillId="2" borderId="1" xfId="49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17" fillId="0" borderId="0" xfId="49" applyFont="1"/>
    <xf numFmtId="0" fontId="16" fillId="2" borderId="2" xfId="49" applyFont="1" applyFill="1" applyBorder="1" applyAlignment="1">
      <alignment horizontal="center" vertical="center" wrapText="1"/>
    </xf>
    <xf numFmtId="0" fontId="16" fillId="2" borderId="3" xfId="49" applyFont="1" applyFill="1" applyBorder="1" applyAlignment="1">
      <alignment horizontal="center" vertical="center" wrapText="1"/>
    </xf>
    <xf numFmtId="178" fontId="16" fillId="2" borderId="1" xfId="49" applyNumberFormat="1" applyFont="1" applyFill="1" applyBorder="1" applyAlignment="1">
      <alignment horizontal="center" vertical="center"/>
    </xf>
    <xf numFmtId="179" fontId="12" fillId="2" borderId="1" xfId="1" applyNumberFormat="1" applyFont="1" applyFill="1" applyBorder="1" applyAlignment="1">
      <alignment horizontal="center" vertical="center"/>
    </xf>
    <xf numFmtId="0" fontId="12" fillId="2" borderId="1" xfId="49" applyFont="1" applyFill="1" applyBorder="1" applyAlignment="1">
      <alignment horizontal="right" vertical="center"/>
    </xf>
    <xf numFmtId="0" fontId="10" fillId="0" borderId="0" xfId="49" applyFont="1" applyAlignment="1">
      <alignment vertical="center"/>
    </xf>
    <xf numFmtId="180" fontId="8" fillId="0" borderId="0" xfId="49" applyNumberFormat="1" applyFont="1" applyAlignment="1">
      <alignment horizontal="center" vertical="center"/>
    </xf>
    <xf numFmtId="2" fontId="8" fillId="0" borderId="0" xfId="49" applyNumberFormat="1" applyFont="1" applyAlignment="1">
      <alignment horizontal="center" vertical="center"/>
    </xf>
    <xf numFmtId="0" fontId="6" fillId="0" borderId="0" xfId="49" applyFont="1" applyAlignment="1">
      <alignment horizontal="center" vertical="center"/>
    </xf>
    <xf numFmtId="1" fontId="6" fillId="0" borderId="0" xfId="49" applyNumberFormat="1" applyFont="1"/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6" fillId="2" borderId="4" xfId="49" applyFont="1" applyFill="1" applyBorder="1" applyAlignment="1">
      <alignment horizontal="center" vertical="center" wrapText="1"/>
    </xf>
    <xf numFmtId="0" fontId="16" fillId="2" borderId="7" xfId="49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176" fontId="12" fillId="2" borderId="1" xfId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178" fontId="6" fillId="2" borderId="1" xfId="49" applyNumberFormat="1" applyFont="1" applyFill="1" applyBorder="1" applyAlignment="1">
      <alignment horizontal="center" vertical="center"/>
    </xf>
    <xf numFmtId="1" fontId="4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/>
    </xf>
    <xf numFmtId="0" fontId="20" fillId="0" borderId="1" xfId="0" applyFont="1" applyBorder="1"/>
    <xf numFmtId="0" fontId="20" fillId="2" borderId="1" xfId="0" applyFont="1" applyFill="1" applyBorder="1" applyAlignment="1">
      <alignment wrapText="1"/>
    </xf>
    <xf numFmtId="0" fontId="20" fillId="2" borderId="1" xfId="0" applyFont="1" applyFill="1" applyBorder="1"/>
    <xf numFmtId="1" fontId="8" fillId="0" borderId="0" xfId="49" applyNumberFormat="1" applyFont="1" applyAlignment="1">
      <alignment horizontal="center"/>
    </xf>
    <xf numFmtId="0" fontId="4" fillId="3" borderId="0" xfId="49" applyFont="1" applyFill="1"/>
    <xf numFmtId="0" fontId="0" fillId="0" borderId="8" xfId="0" applyBorder="1"/>
    <xf numFmtId="0" fontId="15" fillId="5" borderId="6" xfId="0" applyFont="1" applyFill="1" applyBorder="1" applyAlignment="1">
      <alignment horizontal="center"/>
    </xf>
    <xf numFmtId="0" fontId="0" fillId="5" borderId="0" xfId="0" applyFill="1"/>
    <xf numFmtId="0" fontId="0" fillId="5" borderId="8" xfId="0" applyFill="1" applyBorder="1"/>
    <xf numFmtId="0" fontId="0" fillId="6" borderId="8" xfId="0" applyFill="1" applyBorder="1"/>
    <xf numFmtId="0" fontId="0" fillId="7" borderId="8" xfId="0" applyFill="1" applyBorder="1"/>
    <xf numFmtId="0" fontId="15" fillId="8" borderId="6" xfId="0" applyFont="1" applyFill="1" applyBorder="1" applyAlignment="1">
      <alignment horizontal="center"/>
    </xf>
    <xf numFmtId="0" fontId="0" fillId="8" borderId="0" xfId="0" applyFill="1"/>
    <xf numFmtId="0" fontId="0" fillId="8" borderId="8" xfId="0" applyFill="1" applyBorder="1"/>
    <xf numFmtId="0" fontId="0" fillId="9" borderId="8" xfId="0" applyFill="1" applyBorder="1"/>
    <xf numFmtId="0" fontId="4" fillId="2" borderId="0" xfId="49" applyFont="1" applyFill="1" applyAlignment="1">
      <alignment horizontal="center"/>
    </xf>
    <xf numFmtId="0" fontId="0" fillId="2" borderId="8" xfId="0" applyFill="1" applyBorder="1"/>
    <xf numFmtId="0" fontId="21" fillId="0" borderId="0" xfId="49" applyFont="1" applyAlignment="1">
      <alignment horizontal="center"/>
    </xf>
    <xf numFmtId="0" fontId="15" fillId="12" borderId="6" xfId="0" applyFont="1" applyFill="1" applyBorder="1" applyAlignment="1">
      <alignment horizontal="center"/>
    </xf>
    <xf numFmtId="0" fontId="0" fillId="12" borderId="0" xfId="0" applyFill="1"/>
    <xf numFmtId="0" fontId="0" fillId="10" borderId="8" xfId="0" applyFill="1" applyBorder="1"/>
    <xf numFmtId="0" fontId="0" fillId="12" borderId="8" xfId="0" applyFill="1" applyBorder="1"/>
    <xf numFmtId="0" fontId="15" fillId="3" borderId="6" xfId="0" applyFont="1" applyFill="1" applyBorder="1" applyAlignment="1">
      <alignment horizontal="center"/>
    </xf>
    <xf numFmtId="0" fontId="0" fillId="3" borderId="0" xfId="0" applyFill="1"/>
    <xf numFmtId="0" fontId="0" fillId="3" borderId="8" xfId="0" applyFill="1" applyBorder="1"/>
    <xf numFmtId="0" fontId="22" fillId="0" borderId="9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 2" xfId="49"/>
    <cellStyle name="Normal 2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72;&#7872;%20T&#192;I\1.%20&#272;&#7872;%20T&#192;I%20C&#192;%20CHUA%20TN%202023-2024\N&#259;m%202023\S&#7889;%20li&#7879;u%20m&#244;%20t&#7843;%20&#273;&#225;nh%20gi&#225;%20v&#7909;%20Xu&#226;n%20H&#232;%20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3 gi ban đầu"/>
      <sheetName val="50 gi chọn"/>
      <sheetName val="50 gi Xuân Hè"/>
      <sheetName val="50 gi Xuân Hè lọc slieu thô"/>
      <sheetName val="TGST"/>
      <sheetName val="Ra hoa"/>
      <sheetName val="quả chín"/>
      <sheetName val="năng suất"/>
      <sheetName val="sâu bệnh"/>
      <sheetName val="Lần 1"/>
      <sheetName val="Lần 2"/>
      <sheetName val="Lần 3"/>
      <sheetName val="Lần 4"/>
      <sheetName val="Lần 5"/>
      <sheetName val="Lần 6"/>
      <sheetName val="Số cây trồng, bệnh"/>
    </sheetNames>
    <sheetDataSet>
      <sheetData sheetId="0"/>
      <sheetData sheetId="1">
        <row r="3">
          <cell r="ER3">
            <v>2.12222222222222</v>
          </cell>
        </row>
        <row r="4">
          <cell r="ER4">
            <v>2.52777777777778</v>
          </cell>
        </row>
        <row r="5">
          <cell r="ER5">
            <v>2.52222222222222</v>
          </cell>
        </row>
        <row r="6">
          <cell r="ER6">
            <v>2.08333333333333</v>
          </cell>
        </row>
        <row r="7">
          <cell r="ER7">
            <v>1.00769230769231</v>
          </cell>
        </row>
        <row r="8">
          <cell r="ER8">
            <v>2</v>
          </cell>
        </row>
        <row r="9">
          <cell r="ER9">
            <v>1.31111111111111</v>
          </cell>
        </row>
        <row r="10">
          <cell r="ER10">
            <v>0.969444444444444</v>
          </cell>
        </row>
        <row r="11">
          <cell r="ER11">
            <v>1.36111111111111</v>
          </cell>
        </row>
        <row r="12">
          <cell r="ER12">
            <v>1.415625</v>
          </cell>
        </row>
        <row r="13">
          <cell r="ER13">
            <v>1.53529411764706</v>
          </cell>
        </row>
        <row r="14">
          <cell r="ER14">
            <v>2.16666666666667</v>
          </cell>
        </row>
        <row r="15">
          <cell r="ER15">
            <v>1.38235294117647</v>
          </cell>
        </row>
        <row r="16">
          <cell r="ER16">
            <v>2.04444444444444</v>
          </cell>
        </row>
        <row r="17">
          <cell r="ER17">
            <v>2.44444444444444</v>
          </cell>
        </row>
        <row r="18">
          <cell r="ER18">
            <v>1.19230769230769</v>
          </cell>
        </row>
        <row r="19">
          <cell r="ER19">
            <v>0.964705882352941</v>
          </cell>
        </row>
        <row r="20">
          <cell r="ER20">
            <v>1.65</v>
          </cell>
        </row>
        <row r="21">
          <cell r="ER21">
            <v>2.15625</v>
          </cell>
        </row>
        <row r="22">
          <cell r="ER22">
            <v>1.32941176470588</v>
          </cell>
        </row>
        <row r="23">
          <cell r="ER23">
            <v>2.2375</v>
          </cell>
        </row>
        <row r="24">
          <cell r="ER24">
            <v>1.01333333333333</v>
          </cell>
        </row>
        <row r="25">
          <cell r="ER25">
            <v>1.46666666666667</v>
          </cell>
        </row>
        <row r="26">
          <cell r="ER26">
            <v>1.11111111111111</v>
          </cell>
        </row>
        <row r="27">
          <cell r="ER27">
            <v>1.99444444444444</v>
          </cell>
        </row>
        <row r="28">
          <cell r="ER28">
            <v>1.4</v>
          </cell>
        </row>
        <row r="29">
          <cell r="ER29">
            <v>2.62941176470588</v>
          </cell>
        </row>
        <row r="30">
          <cell r="ER30">
            <v>1.26111111111111</v>
          </cell>
        </row>
        <row r="31">
          <cell r="ER31">
            <v>0.823529411764706</v>
          </cell>
        </row>
        <row r="32">
          <cell r="ER32">
            <v>1.07222222222222</v>
          </cell>
        </row>
        <row r="33">
          <cell r="ER33">
            <v>0.933333333333333</v>
          </cell>
        </row>
        <row r="34">
          <cell r="ER34">
            <v>1.18421052631579</v>
          </cell>
        </row>
        <row r="35">
          <cell r="ER35">
            <v>1.60714285714286</v>
          </cell>
        </row>
        <row r="36">
          <cell r="ER36">
            <v>2.08333333333333</v>
          </cell>
        </row>
        <row r="37">
          <cell r="ER37">
            <v>1.525</v>
          </cell>
        </row>
        <row r="38">
          <cell r="ER38">
            <v>1.63888888888889</v>
          </cell>
        </row>
        <row r="39">
          <cell r="ER39">
            <v>1.70588235294118</v>
          </cell>
        </row>
        <row r="40">
          <cell r="ER40">
            <v>1.41666666666667</v>
          </cell>
        </row>
        <row r="41">
          <cell r="ER41">
            <v>1.17222222222222</v>
          </cell>
        </row>
        <row r="42">
          <cell r="ER42">
            <v>1.66666666666667</v>
          </cell>
        </row>
        <row r="43">
          <cell r="ER43">
            <v>1.56666666666667</v>
          </cell>
        </row>
        <row r="44">
          <cell r="ER44">
            <v>1.46666666666667</v>
          </cell>
        </row>
        <row r="45">
          <cell r="ER45">
            <v>1.84375</v>
          </cell>
        </row>
        <row r="46">
          <cell r="ER46">
            <v>1.31666666666667</v>
          </cell>
        </row>
        <row r="47">
          <cell r="ER47">
            <v>1.67222222222222</v>
          </cell>
        </row>
        <row r="48">
          <cell r="ER48">
            <v>1.46470588235294</v>
          </cell>
        </row>
        <row r="49">
          <cell r="ER49">
            <v>1.97222222222222</v>
          </cell>
        </row>
        <row r="50">
          <cell r="ER50">
            <v>1.85555555555556</v>
          </cell>
        </row>
        <row r="51">
          <cell r="ER51">
            <v>2.22352941176471</v>
          </cell>
        </row>
        <row r="52">
          <cell r="ER52">
            <v>1.33333333333333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I91"/>
  <sheetViews>
    <sheetView tabSelected="1" zoomScale="140" zoomScaleNormal="140" workbookViewId="0">
      <pane xSplit="2" ySplit="4" topLeftCell="C5" activePane="bottomRight" state="frozen"/>
      <selection/>
      <selection pane="topRight"/>
      <selection pane="bottomLeft"/>
      <selection pane="bottomRight" activeCell="J7" sqref="J7"/>
    </sheetView>
  </sheetViews>
  <sheetFormatPr defaultColWidth="9" defaultRowHeight="15.75"/>
  <cols>
    <col min="1" max="1" width="6.70833333333333" style="16" customWidth="1"/>
    <col min="2" max="2" width="6.14166666666667" style="17" customWidth="1"/>
    <col min="3" max="3" width="9.14166666666667" style="17" customWidth="1"/>
    <col min="4" max="4" width="21" style="18" customWidth="1"/>
    <col min="5" max="5" width="17.7083333333333" style="18" customWidth="1"/>
    <col min="6" max="6" width="9.70833333333333" style="18" customWidth="1"/>
    <col min="7" max="8" width="10.425" style="16" customWidth="1"/>
    <col min="9" max="9" width="11.8583333333333" style="16" customWidth="1"/>
    <col min="10" max="10" width="11.2833333333333" style="16" customWidth="1"/>
    <col min="11" max="11" width="11.1416666666667" style="16" customWidth="1"/>
    <col min="12" max="12" width="10.425" style="19" customWidth="1"/>
    <col min="13" max="13" width="13.425" style="20" customWidth="1"/>
    <col min="14" max="19" width="10.425" style="19" customWidth="1"/>
    <col min="20" max="20" width="7.28333333333333" style="19" customWidth="1"/>
    <col min="21" max="21" width="10.1416666666667" style="19" customWidth="1"/>
    <col min="22" max="26" width="5.28333333333333" style="19" customWidth="1"/>
    <col min="27" max="31" width="5.28333333333333" style="16" customWidth="1"/>
    <col min="32" max="32" width="6.425" style="16" customWidth="1"/>
    <col min="33" max="33" width="5.425" style="21" customWidth="1"/>
    <col min="34" max="34" width="5.14166666666667" style="16" customWidth="1"/>
    <col min="35" max="35" width="7.28333333333333" style="16" customWidth="1"/>
    <col min="36" max="36" width="6.70833333333333" style="16" customWidth="1"/>
    <col min="37" max="46" width="5.85833333333333" style="16" customWidth="1"/>
    <col min="47" max="47" width="7" style="16" customWidth="1"/>
    <col min="48" max="48" width="5.56666666666667" style="22" customWidth="1"/>
    <col min="49" max="49" width="7.425" style="19" customWidth="1"/>
    <col min="50" max="50" width="6.28333333333333" style="19" customWidth="1"/>
    <col min="51" max="59" width="5.14166666666667" style="19" customWidth="1"/>
    <col min="60" max="60" width="6.85833333333333" style="23" customWidth="1"/>
    <col min="61" max="61" width="5.85833333333333" style="19" customWidth="1"/>
    <col min="62" max="62" width="5.85833333333333" style="16" customWidth="1"/>
    <col min="63" max="72" width="5.56666666666667" style="19" customWidth="1"/>
    <col min="73" max="73" width="6.56666666666667" style="23" customWidth="1"/>
    <col min="74" max="83" width="5.425" style="19" customWidth="1"/>
    <col min="84" max="85" width="6.14166666666667" style="23" customWidth="1"/>
    <col min="86" max="89" width="6.56666666666667" style="16" customWidth="1"/>
    <col min="90" max="90" width="7.85833333333333" style="16" customWidth="1"/>
    <col min="91" max="100" width="5.56666666666667" style="16" customWidth="1"/>
    <col min="101" max="101" width="6.14166666666667" style="24" customWidth="1"/>
    <col min="102" max="111" width="5.28333333333333" style="16" customWidth="1"/>
    <col min="112" max="112" width="7" style="16" customWidth="1"/>
    <col min="113" max="122" width="6.56666666666667" style="16" customWidth="1"/>
    <col min="123" max="123" width="5.56666666666667" style="16" customWidth="1"/>
    <col min="124" max="128" width="5.425" style="16" customWidth="1"/>
    <col min="129" max="129" width="7" style="16" customWidth="1"/>
    <col min="130" max="134" width="6.56666666666667" style="16" customWidth="1"/>
    <col min="135" max="135" width="7.14166666666667" style="16" customWidth="1"/>
    <col min="136" max="136" width="6.425" style="25" customWidth="1"/>
    <col min="137" max="137" width="6.425" style="16" customWidth="1"/>
    <col min="138" max="139" width="7.425" style="16" customWidth="1"/>
    <col min="140" max="140" width="6.56666666666667" style="16" customWidth="1"/>
    <col min="141" max="142" width="8.14166666666667" style="16" customWidth="1"/>
    <col min="143" max="144" width="6.70833333333333" style="16" customWidth="1"/>
    <col min="145" max="145" width="8" style="16" customWidth="1"/>
    <col min="146" max="146" width="8.14166666666667" style="16" customWidth="1"/>
    <col min="147" max="148" width="6.70833333333333" style="16" customWidth="1"/>
    <col min="149" max="149" width="10.7083333333333" style="26" customWidth="1"/>
    <col min="150" max="150" width="9.70833333333333" style="26" customWidth="1"/>
    <col min="151" max="151" width="10.2833333333333" style="26" customWidth="1"/>
    <col min="152" max="152" width="9.70833333333333" style="26" customWidth="1"/>
    <col min="153" max="153" width="11" style="26" customWidth="1"/>
    <col min="154" max="154" width="8.425" style="26" customWidth="1"/>
    <col min="155" max="155" width="10.8583333333333" style="26" customWidth="1"/>
    <col min="156" max="156" width="10.5666666666667" style="27" customWidth="1"/>
    <col min="157" max="157" width="10.2833333333333" style="27" customWidth="1"/>
    <col min="158" max="158" width="10.5666666666667" style="27" customWidth="1"/>
    <col min="159" max="159" width="9" style="28" customWidth="1"/>
    <col min="160" max="162" width="9" style="16" customWidth="1"/>
    <col min="163" max="164" width="9" style="19" customWidth="1"/>
    <col min="165" max="165" width="43.7083333333333" style="16" customWidth="1"/>
    <col min="166" max="192" width="9" style="16"/>
    <col min="193" max="266" width="5.14166666666667" style="16" customWidth="1"/>
    <col min="267" max="267" width="5.70833333333333" style="16" customWidth="1"/>
    <col min="268" max="268" width="6.70833333333333" style="16" customWidth="1"/>
    <col min="269" max="276" width="5.14166666666667" style="16" customWidth="1"/>
    <col min="277" max="277" width="21.7083333333333" style="16" customWidth="1"/>
    <col min="278" max="377" width="9" style="16"/>
    <col min="378" max="378" width="5" style="16" customWidth="1"/>
    <col min="379" max="379" width="8" style="16" customWidth="1"/>
    <col min="380" max="380" width="8.14166666666667" style="16" customWidth="1"/>
    <col min="381" max="381" width="6.85833333333333" style="16" customWidth="1"/>
    <col min="382" max="382" width="8.14166666666667" style="16" customWidth="1"/>
    <col min="383" max="383" width="6" style="16" customWidth="1"/>
    <col min="384" max="424" width="5.14166666666667" style="16" customWidth="1"/>
    <col min="425" max="425" width="5.28333333333333" style="16" customWidth="1"/>
    <col min="426" max="522" width="5.14166666666667" style="16" customWidth="1"/>
    <col min="523" max="523" width="5.70833333333333" style="16" customWidth="1"/>
    <col min="524" max="524" width="6.70833333333333" style="16" customWidth="1"/>
    <col min="525" max="532" width="5.14166666666667" style="16" customWidth="1"/>
    <col min="533" max="533" width="21.7083333333333" style="16" customWidth="1"/>
    <col min="534" max="633" width="9" style="16"/>
    <col min="634" max="634" width="5" style="16" customWidth="1"/>
    <col min="635" max="635" width="8" style="16" customWidth="1"/>
    <col min="636" max="636" width="8.14166666666667" style="16" customWidth="1"/>
    <col min="637" max="637" width="6.85833333333333" style="16" customWidth="1"/>
    <col min="638" max="638" width="8.14166666666667" style="16" customWidth="1"/>
    <col min="639" max="639" width="6" style="16" customWidth="1"/>
    <col min="640" max="680" width="5.14166666666667" style="16" customWidth="1"/>
    <col min="681" max="681" width="5.28333333333333" style="16" customWidth="1"/>
    <col min="682" max="778" width="5.14166666666667" style="16" customWidth="1"/>
    <col min="779" max="779" width="5.70833333333333" style="16" customWidth="1"/>
    <col min="780" max="780" width="6.70833333333333" style="16" customWidth="1"/>
    <col min="781" max="788" width="5.14166666666667" style="16" customWidth="1"/>
    <col min="789" max="789" width="21.7083333333333" style="16" customWidth="1"/>
    <col min="790" max="889" width="9" style="16"/>
    <col min="890" max="890" width="5" style="16" customWidth="1"/>
    <col min="891" max="891" width="8" style="16" customWidth="1"/>
    <col min="892" max="892" width="8.14166666666667" style="16" customWidth="1"/>
    <col min="893" max="893" width="6.85833333333333" style="16" customWidth="1"/>
    <col min="894" max="894" width="8.14166666666667" style="16" customWidth="1"/>
    <col min="895" max="895" width="6" style="16" customWidth="1"/>
    <col min="896" max="936" width="5.14166666666667" style="16" customWidth="1"/>
    <col min="937" max="937" width="5.28333333333333" style="16" customWidth="1"/>
    <col min="938" max="1034" width="5.14166666666667" style="16" customWidth="1"/>
    <col min="1035" max="1035" width="5.70833333333333" style="16" customWidth="1"/>
    <col min="1036" max="1036" width="6.70833333333333" style="16" customWidth="1"/>
    <col min="1037" max="1044" width="5.14166666666667" style="16" customWidth="1"/>
    <col min="1045" max="1045" width="21.7083333333333" style="16" customWidth="1"/>
    <col min="1046" max="1145" width="9" style="16"/>
    <col min="1146" max="1146" width="5" style="16" customWidth="1"/>
    <col min="1147" max="1147" width="8" style="16" customWidth="1"/>
    <col min="1148" max="1148" width="8.14166666666667" style="16" customWidth="1"/>
    <col min="1149" max="1149" width="6.85833333333333" style="16" customWidth="1"/>
    <col min="1150" max="1150" width="8.14166666666667" style="16" customWidth="1"/>
    <col min="1151" max="1151" width="6" style="16" customWidth="1"/>
    <col min="1152" max="1192" width="5.14166666666667" style="16" customWidth="1"/>
    <col min="1193" max="1193" width="5.28333333333333" style="16" customWidth="1"/>
    <col min="1194" max="1290" width="5.14166666666667" style="16" customWidth="1"/>
    <col min="1291" max="1291" width="5.70833333333333" style="16" customWidth="1"/>
    <col min="1292" max="1292" width="6.70833333333333" style="16" customWidth="1"/>
    <col min="1293" max="1300" width="5.14166666666667" style="16" customWidth="1"/>
    <col min="1301" max="1301" width="21.7083333333333" style="16" customWidth="1"/>
    <col min="1302" max="1401" width="9" style="16"/>
    <col min="1402" max="1402" width="5" style="16" customWidth="1"/>
    <col min="1403" max="1403" width="8" style="16" customWidth="1"/>
    <col min="1404" max="1404" width="8.14166666666667" style="16" customWidth="1"/>
    <col min="1405" max="1405" width="6.85833333333333" style="16" customWidth="1"/>
    <col min="1406" max="1406" width="8.14166666666667" style="16" customWidth="1"/>
    <col min="1407" max="1407" width="6" style="16" customWidth="1"/>
    <col min="1408" max="1448" width="5.14166666666667" style="16" customWidth="1"/>
    <col min="1449" max="1449" width="5.28333333333333" style="16" customWidth="1"/>
    <col min="1450" max="1546" width="5.14166666666667" style="16" customWidth="1"/>
    <col min="1547" max="1547" width="5.70833333333333" style="16" customWidth="1"/>
    <col min="1548" max="1548" width="6.70833333333333" style="16" customWidth="1"/>
    <col min="1549" max="1556" width="5.14166666666667" style="16" customWidth="1"/>
    <col min="1557" max="1557" width="21.7083333333333" style="16" customWidth="1"/>
    <col min="1558" max="1657" width="9" style="16"/>
    <col min="1658" max="1658" width="5" style="16" customWidth="1"/>
    <col min="1659" max="1659" width="8" style="16" customWidth="1"/>
    <col min="1660" max="1660" width="8.14166666666667" style="16" customWidth="1"/>
    <col min="1661" max="1661" width="6.85833333333333" style="16" customWidth="1"/>
    <col min="1662" max="1662" width="8.14166666666667" style="16" customWidth="1"/>
    <col min="1663" max="1663" width="6" style="16" customWidth="1"/>
    <col min="1664" max="1704" width="5.14166666666667" style="16" customWidth="1"/>
    <col min="1705" max="1705" width="5.28333333333333" style="16" customWidth="1"/>
    <col min="1706" max="1802" width="5.14166666666667" style="16" customWidth="1"/>
    <col min="1803" max="1803" width="5.70833333333333" style="16" customWidth="1"/>
    <col min="1804" max="1804" width="6.70833333333333" style="16" customWidth="1"/>
    <col min="1805" max="1812" width="5.14166666666667" style="16" customWidth="1"/>
    <col min="1813" max="1813" width="21.7083333333333" style="16" customWidth="1"/>
    <col min="1814" max="1913" width="9" style="16"/>
    <col min="1914" max="1914" width="5" style="16" customWidth="1"/>
    <col min="1915" max="1915" width="8" style="16" customWidth="1"/>
    <col min="1916" max="1916" width="8.14166666666667" style="16" customWidth="1"/>
    <col min="1917" max="1917" width="6.85833333333333" style="16" customWidth="1"/>
    <col min="1918" max="1918" width="8.14166666666667" style="16" customWidth="1"/>
    <col min="1919" max="1919" width="6" style="16" customWidth="1"/>
    <col min="1920" max="1960" width="5.14166666666667" style="16" customWidth="1"/>
    <col min="1961" max="1961" width="5.28333333333333" style="16" customWidth="1"/>
    <col min="1962" max="2058" width="5.14166666666667" style="16" customWidth="1"/>
    <col min="2059" max="2059" width="5.70833333333333" style="16" customWidth="1"/>
    <col min="2060" max="2060" width="6.70833333333333" style="16" customWidth="1"/>
    <col min="2061" max="2068" width="5.14166666666667" style="16" customWidth="1"/>
    <col min="2069" max="2069" width="21.7083333333333" style="16" customWidth="1"/>
    <col min="2070" max="2169" width="9" style="16"/>
    <col min="2170" max="2170" width="5" style="16" customWidth="1"/>
    <col min="2171" max="2171" width="8" style="16" customWidth="1"/>
    <col min="2172" max="2172" width="8.14166666666667" style="16" customWidth="1"/>
    <col min="2173" max="2173" width="6.85833333333333" style="16" customWidth="1"/>
    <col min="2174" max="2174" width="8.14166666666667" style="16" customWidth="1"/>
    <col min="2175" max="2175" width="6" style="16" customWidth="1"/>
    <col min="2176" max="2216" width="5.14166666666667" style="16" customWidth="1"/>
    <col min="2217" max="2217" width="5.28333333333333" style="16" customWidth="1"/>
    <col min="2218" max="2314" width="5.14166666666667" style="16" customWidth="1"/>
    <col min="2315" max="2315" width="5.70833333333333" style="16" customWidth="1"/>
    <col min="2316" max="2316" width="6.70833333333333" style="16" customWidth="1"/>
    <col min="2317" max="2324" width="5.14166666666667" style="16" customWidth="1"/>
    <col min="2325" max="2325" width="21.7083333333333" style="16" customWidth="1"/>
    <col min="2326" max="2425" width="9" style="16"/>
    <col min="2426" max="2426" width="5" style="16" customWidth="1"/>
    <col min="2427" max="2427" width="8" style="16" customWidth="1"/>
    <col min="2428" max="2428" width="8.14166666666667" style="16" customWidth="1"/>
    <col min="2429" max="2429" width="6.85833333333333" style="16" customWidth="1"/>
    <col min="2430" max="2430" width="8.14166666666667" style="16" customWidth="1"/>
    <col min="2431" max="2431" width="6" style="16" customWidth="1"/>
    <col min="2432" max="2472" width="5.14166666666667" style="16" customWidth="1"/>
    <col min="2473" max="2473" width="5.28333333333333" style="16" customWidth="1"/>
    <col min="2474" max="2570" width="5.14166666666667" style="16" customWidth="1"/>
    <col min="2571" max="2571" width="5.70833333333333" style="16" customWidth="1"/>
    <col min="2572" max="2572" width="6.70833333333333" style="16" customWidth="1"/>
    <col min="2573" max="2580" width="5.14166666666667" style="16" customWidth="1"/>
    <col min="2581" max="2581" width="21.7083333333333" style="16" customWidth="1"/>
    <col min="2582" max="2681" width="9" style="16"/>
    <col min="2682" max="2682" width="5" style="16" customWidth="1"/>
    <col min="2683" max="2683" width="8" style="16" customWidth="1"/>
    <col min="2684" max="2684" width="8.14166666666667" style="16" customWidth="1"/>
    <col min="2685" max="2685" width="6.85833333333333" style="16" customWidth="1"/>
    <col min="2686" max="2686" width="8.14166666666667" style="16" customWidth="1"/>
    <col min="2687" max="2687" width="6" style="16" customWidth="1"/>
    <col min="2688" max="2728" width="5.14166666666667" style="16" customWidth="1"/>
    <col min="2729" max="2729" width="5.28333333333333" style="16" customWidth="1"/>
    <col min="2730" max="2826" width="5.14166666666667" style="16" customWidth="1"/>
    <col min="2827" max="2827" width="5.70833333333333" style="16" customWidth="1"/>
    <col min="2828" max="2828" width="6.70833333333333" style="16" customWidth="1"/>
    <col min="2829" max="2836" width="5.14166666666667" style="16" customWidth="1"/>
    <col min="2837" max="2837" width="21.7083333333333" style="16" customWidth="1"/>
    <col min="2838" max="2937" width="9" style="16"/>
    <col min="2938" max="2938" width="5" style="16" customWidth="1"/>
    <col min="2939" max="2939" width="8" style="16" customWidth="1"/>
    <col min="2940" max="2940" width="8.14166666666667" style="16" customWidth="1"/>
    <col min="2941" max="2941" width="6.85833333333333" style="16" customWidth="1"/>
    <col min="2942" max="2942" width="8.14166666666667" style="16" customWidth="1"/>
    <col min="2943" max="2943" width="6" style="16" customWidth="1"/>
    <col min="2944" max="2984" width="5.14166666666667" style="16" customWidth="1"/>
    <col min="2985" max="2985" width="5.28333333333333" style="16" customWidth="1"/>
    <col min="2986" max="3082" width="5.14166666666667" style="16" customWidth="1"/>
    <col min="3083" max="3083" width="5.70833333333333" style="16" customWidth="1"/>
    <col min="3084" max="3084" width="6.70833333333333" style="16" customWidth="1"/>
    <col min="3085" max="3092" width="5.14166666666667" style="16" customWidth="1"/>
    <col min="3093" max="3093" width="21.7083333333333" style="16" customWidth="1"/>
    <col min="3094" max="3193" width="9" style="16"/>
    <col min="3194" max="3194" width="5" style="16" customWidth="1"/>
    <col min="3195" max="3195" width="8" style="16" customWidth="1"/>
    <col min="3196" max="3196" width="8.14166666666667" style="16" customWidth="1"/>
    <col min="3197" max="3197" width="6.85833333333333" style="16" customWidth="1"/>
    <col min="3198" max="3198" width="8.14166666666667" style="16" customWidth="1"/>
    <col min="3199" max="3199" width="6" style="16" customWidth="1"/>
    <col min="3200" max="3240" width="5.14166666666667" style="16" customWidth="1"/>
    <col min="3241" max="3241" width="5.28333333333333" style="16" customWidth="1"/>
    <col min="3242" max="3338" width="5.14166666666667" style="16" customWidth="1"/>
    <col min="3339" max="3339" width="5.70833333333333" style="16" customWidth="1"/>
    <col min="3340" max="3340" width="6.70833333333333" style="16" customWidth="1"/>
    <col min="3341" max="3348" width="5.14166666666667" style="16" customWidth="1"/>
    <col min="3349" max="3349" width="21.7083333333333" style="16" customWidth="1"/>
    <col min="3350" max="3449" width="9" style="16"/>
    <col min="3450" max="3450" width="5" style="16" customWidth="1"/>
    <col min="3451" max="3451" width="8" style="16" customWidth="1"/>
    <col min="3452" max="3452" width="8.14166666666667" style="16" customWidth="1"/>
    <col min="3453" max="3453" width="6.85833333333333" style="16" customWidth="1"/>
    <col min="3454" max="3454" width="8.14166666666667" style="16" customWidth="1"/>
    <col min="3455" max="3455" width="6" style="16" customWidth="1"/>
    <col min="3456" max="3496" width="5.14166666666667" style="16" customWidth="1"/>
    <col min="3497" max="3497" width="5.28333333333333" style="16" customWidth="1"/>
    <col min="3498" max="3594" width="5.14166666666667" style="16" customWidth="1"/>
    <col min="3595" max="3595" width="5.70833333333333" style="16" customWidth="1"/>
    <col min="3596" max="3596" width="6.70833333333333" style="16" customWidth="1"/>
    <col min="3597" max="3604" width="5.14166666666667" style="16" customWidth="1"/>
    <col min="3605" max="3605" width="21.7083333333333" style="16" customWidth="1"/>
    <col min="3606" max="3705" width="9" style="16"/>
    <col min="3706" max="3706" width="5" style="16" customWidth="1"/>
    <col min="3707" max="3707" width="8" style="16" customWidth="1"/>
    <col min="3708" max="3708" width="8.14166666666667" style="16" customWidth="1"/>
    <col min="3709" max="3709" width="6.85833333333333" style="16" customWidth="1"/>
    <col min="3710" max="3710" width="8.14166666666667" style="16" customWidth="1"/>
    <col min="3711" max="3711" width="6" style="16" customWidth="1"/>
    <col min="3712" max="3752" width="5.14166666666667" style="16" customWidth="1"/>
    <col min="3753" max="3753" width="5.28333333333333" style="16" customWidth="1"/>
    <col min="3754" max="3850" width="5.14166666666667" style="16" customWidth="1"/>
    <col min="3851" max="3851" width="5.70833333333333" style="16" customWidth="1"/>
    <col min="3852" max="3852" width="6.70833333333333" style="16" customWidth="1"/>
    <col min="3853" max="3860" width="5.14166666666667" style="16" customWidth="1"/>
    <col min="3861" max="3861" width="21.7083333333333" style="16" customWidth="1"/>
    <col min="3862" max="3961" width="9" style="16"/>
    <col min="3962" max="3962" width="5" style="16" customWidth="1"/>
    <col min="3963" max="3963" width="8" style="16" customWidth="1"/>
    <col min="3964" max="3964" width="8.14166666666667" style="16" customWidth="1"/>
    <col min="3965" max="3965" width="6.85833333333333" style="16" customWidth="1"/>
    <col min="3966" max="3966" width="8.14166666666667" style="16" customWidth="1"/>
    <col min="3967" max="3967" width="6" style="16" customWidth="1"/>
    <col min="3968" max="4008" width="5.14166666666667" style="16" customWidth="1"/>
    <col min="4009" max="4009" width="5.28333333333333" style="16" customWidth="1"/>
    <col min="4010" max="4106" width="5.14166666666667" style="16" customWidth="1"/>
    <col min="4107" max="4107" width="5.70833333333333" style="16" customWidth="1"/>
    <col min="4108" max="4108" width="6.70833333333333" style="16" customWidth="1"/>
    <col min="4109" max="4116" width="5.14166666666667" style="16" customWidth="1"/>
    <col min="4117" max="4117" width="21.7083333333333" style="16" customWidth="1"/>
    <col min="4118" max="4217" width="9" style="16"/>
    <col min="4218" max="4218" width="5" style="16" customWidth="1"/>
    <col min="4219" max="4219" width="8" style="16" customWidth="1"/>
    <col min="4220" max="4220" width="8.14166666666667" style="16" customWidth="1"/>
    <col min="4221" max="4221" width="6.85833333333333" style="16" customWidth="1"/>
    <col min="4222" max="4222" width="8.14166666666667" style="16" customWidth="1"/>
    <col min="4223" max="4223" width="6" style="16" customWidth="1"/>
    <col min="4224" max="4264" width="5.14166666666667" style="16" customWidth="1"/>
    <col min="4265" max="4265" width="5.28333333333333" style="16" customWidth="1"/>
    <col min="4266" max="4362" width="5.14166666666667" style="16" customWidth="1"/>
    <col min="4363" max="4363" width="5.70833333333333" style="16" customWidth="1"/>
    <col min="4364" max="4364" width="6.70833333333333" style="16" customWidth="1"/>
    <col min="4365" max="4372" width="5.14166666666667" style="16" customWidth="1"/>
    <col min="4373" max="4373" width="21.7083333333333" style="16" customWidth="1"/>
    <col min="4374" max="4473" width="9" style="16"/>
    <col min="4474" max="4474" width="5" style="16" customWidth="1"/>
    <col min="4475" max="4475" width="8" style="16" customWidth="1"/>
    <col min="4476" max="4476" width="8.14166666666667" style="16" customWidth="1"/>
    <col min="4477" max="4477" width="6.85833333333333" style="16" customWidth="1"/>
    <col min="4478" max="4478" width="8.14166666666667" style="16" customWidth="1"/>
    <col min="4479" max="4479" width="6" style="16" customWidth="1"/>
    <col min="4480" max="4520" width="5.14166666666667" style="16" customWidth="1"/>
    <col min="4521" max="4521" width="5.28333333333333" style="16" customWidth="1"/>
    <col min="4522" max="4618" width="5.14166666666667" style="16" customWidth="1"/>
    <col min="4619" max="4619" width="5.70833333333333" style="16" customWidth="1"/>
    <col min="4620" max="4620" width="6.70833333333333" style="16" customWidth="1"/>
    <col min="4621" max="4628" width="5.14166666666667" style="16" customWidth="1"/>
    <col min="4629" max="4629" width="21.7083333333333" style="16" customWidth="1"/>
    <col min="4630" max="4729" width="9" style="16"/>
    <col min="4730" max="4730" width="5" style="16" customWidth="1"/>
    <col min="4731" max="4731" width="8" style="16" customWidth="1"/>
    <col min="4732" max="4732" width="8.14166666666667" style="16" customWidth="1"/>
    <col min="4733" max="4733" width="6.85833333333333" style="16" customWidth="1"/>
    <col min="4734" max="4734" width="8.14166666666667" style="16" customWidth="1"/>
    <col min="4735" max="4735" width="6" style="16" customWidth="1"/>
    <col min="4736" max="4776" width="5.14166666666667" style="16" customWidth="1"/>
    <col min="4777" max="4777" width="5.28333333333333" style="16" customWidth="1"/>
    <col min="4778" max="4874" width="5.14166666666667" style="16" customWidth="1"/>
    <col min="4875" max="4875" width="5.70833333333333" style="16" customWidth="1"/>
    <col min="4876" max="4876" width="6.70833333333333" style="16" customWidth="1"/>
    <col min="4877" max="4884" width="5.14166666666667" style="16" customWidth="1"/>
    <col min="4885" max="4885" width="21.7083333333333" style="16" customWidth="1"/>
    <col min="4886" max="4985" width="9" style="16"/>
    <col min="4986" max="4986" width="5" style="16" customWidth="1"/>
    <col min="4987" max="4987" width="8" style="16" customWidth="1"/>
    <col min="4988" max="4988" width="8.14166666666667" style="16" customWidth="1"/>
    <col min="4989" max="4989" width="6.85833333333333" style="16" customWidth="1"/>
    <col min="4990" max="4990" width="8.14166666666667" style="16" customWidth="1"/>
    <col min="4991" max="4991" width="6" style="16" customWidth="1"/>
    <col min="4992" max="5032" width="5.14166666666667" style="16" customWidth="1"/>
    <col min="5033" max="5033" width="5.28333333333333" style="16" customWidth="1"/>
    <col min="5034" max="5130" width="5.14166666666667" style="16" customWidth="1"/>
    <col min="5131" max="5131" width="5.70833333333333" style="16" customWidth="1"/>
    <col min="5132" max="5132" width="6.70833333333333" style="16" customWidth="1"/>
    <col min="5133" max="5140" width="5.14166666666667" style="16" customWidth="1"/>
    <col min="5141" max="5141" width="21.7083333333333" style="16" customWidth="1"/>
    <col min="5142" max="5241" width="9" style="16"/>
    <col min="5242" max="5242" width="5" style="16" customWidth="1"/>
    <col min="5243" max="5243" width="8" style="16" customWidth="1"/>
    <col min="5244" max="5244" width="8.14166666666667" style="16" customWidth="1"/>
    <col min="5245" max="5245" width="6.85833333333333" style="16" customWidth="1"/>
    <col min="5246" max="5246" width="8.14166666666667" style="16" customWidth="1"/>
    <col min="5247" max="5247" width="6" style="16" customWidth="1"/>
    <col min="5248" max="5288" width="5.14166666666667" style="16" customWidth="1"/>
    <col min="5289" max="5289" width="5.28333333333333" style="16" customWidth="1"/>
    <col min="5290" max="5386" width="5.14166666666667" style="16" customWidth="1"/>
    <col min="5387" max="5387" width="5.70833333333333" style="16" customWidth="1"/>
    <col min="5388" max="5388" width="6.70833333333333" style="16" customWidth="1"/>
    <col min="5389" max="5396" width="5.14166666666667" style="16" customWidth="1"/>
    <col min="5397" max="5397" width="21.7083333333333" style="16" customWidth="1"/>
    <col min="5398" max="5497" width="9" style="16"/>
    <col min="5498" max="5498" width="5" style="16" customWidth="1"/>
    <col min="5499" max="5499" width="8" style="16" customWidth="1"/>
    <col min="5500" max="5500" width="8.14166666666667" style="16" customWidth="1"/>
    <col min="5501" max="5501" width="6.85833333333333" style="16" customWidth="1"/>
    <col min="5502" max="5502" width="8.14166666666667" style="16" customWidth="1"/>
    <col min="5503" max="5503" width="6" style="16" customWidth="1"/>
    <col min="5504" max="5544" width="5.14166666666667" style="16" customWidth="1"/>
    <col min="5545" max="5545" width="5.28333333333333" style="16" customWidth="1"/>
    <col min="5546" max="5642" width="5.14166666666667" style="16" customWidth="1"/>
    <col min="5643" max="5643" width="5.70833333333333" style="16" customWidth="1"/>
    <col min="5644" max="5644" width="6.70833333333333" style="16" customWidth="1"/>
    <col min="5645" max="5652" width="5.14166666666667" style="16" customWidth="1"/>
    <col min="5653" max="5653" width="21.7083333333333" style="16" customWidth="1"/>
    <col min="5654" max="5753" width="9" style="16"/>
    <col min="5754" max="5754" width="5" style="16" customWidth="1"/>
    <col min="5755" max="5755" width="8" style="16" customWidth="1"/>
    <col min="5756" max="5756" width="8.14166666666667" style="16" customWidth="1"/>
    <col min="5757" max="5757" width="6.85833333333333" style="16" customWidth="1"/>
    <col min="5758" max="5758" width="8.14166666666667" style="16" customWidth="1"/>
    <col min="5759" max="5759" width="6" style="16" customWidth="1"/>
    <col min="5760" max="5800" width="5.14166666666667" style="16" customWidth="1"/>
    <col min="5801" max="5801" width="5.28333333333333" style="16" customWidth="1"/>
    <col min="5802" max="5898" width="5.14166666666667" style="16" customWidth="1"/>
    <col min="5899" max="5899" width="5.70833333333333" style="16" customWidth="1"/>
    <col min="5900" max="5900" width="6.70833333333333" style="16" customWidth="1"/>
    <col min="5901" max="5908" width="5.14166666666667" style="16" customWidth="1"/>
    <col min="5909" max="5909" width="21.7083333333333" style="16" customWidth="1"/>
    <col min="5910" max="6009" width="9" style="16"/>
    <col min="6010" max="6010" width="5" style="16" customWidth="1"/>
    <col min="6011" max="6011" width="8" style="16" customWidth="1"/>
    <col min="6012" max="6012" width="8.14166666666667" style="16" customWidth="1"/>
    <col min="6013" max="6013" width="6.85833333333333" style="16" customWidth="1"/>
    <col min="6014" max="6014" width="8.14166666666667" style="16" customWidth="1"/>
    <col min="6015" max="6015" width="6" style="16" customWidth="1"/>
    <col min="6016" max="6056" width="5.14166666666667" style="16" customWidth="1"/>
    <col min="6057" max="6057" width="5.28333333333333" style="16" customWidth="1"/>
    <col min="6058" max="6154" width="5.14166666666667" style="16" customWidth="1"/>
    <col min="6155" max="6155" width="5.70833333333333" style="16" customWidth="1"/>
    <col min="6156" max="6156" width="6.70833333333333" style="16" customWidth="1"/>
    <col min="6157" max="6164" width="5.14166666666667" style="16" customWidth="1"/>
    <col min="6165" max="6165" width="21.7083333333333" style="16" customWidth="1"/>
    <col min="6166" max="6265" width="9" style="16"/>
    <col min="6266" max="6266" width="5" style="16" customWidth="1"/>
    <col min="6267" max="6267" width="8" style="16" customWidth="1"/>
    <col min="6268" max="6268" width="8.14166666666667" style="16" customWidth="1"/>
    <col min="6269" max="6269" width="6.85833333333333" style="16" customWidth="1"/>
    <col min="6270" max="6270" width="8.14166666666667" style="16" customWidth="1"/>
    <col min="6271" max="6271" width="6" style="16" customWidth="1"/>
    <col min="6272" max="6312" width="5.14166666666667" style="16" customWidth="1"/>
    <col min="6313" max="6313" width="5.28333333333333" style="16" customWidth="1"/>
    <col min="6314" max="6410" width="5.14166666666667" style="16" customWidth="1"/>
    <col min="6411" max="6411" width="5.70833333333333" style="16" customWidth="1"/>
    <col min="6412" max="6412" width="6.70833333333333" style="16" customWidth="1"/>
    <col min="6413" max="6420" width="5.14166666666667" style="16" customWidth="1"/>
    <col min="6421" max="6421" width="21.7083333333333" style="16" customWidth="1"/>
    <col min="6422" max="6521" width="9" style="16"/>
    <col min="6522" max="6522" width="5" style="16" customWidth="1"/>
    <col min="6523" max="6523" width="8" style="16" customWidth="1"/>
    <col min="6524" max="6524" width="8.14166666666667" style="16" customWidth="1"/>
    <col min="6525" max="6525" width="6.85833333333333" style="16" customWidth="1"/>
    <col min="6526" max="6526" width="8.14166666666667" style="16" customWidth="1"/>
    <col min="6527" max="6527" width="6" style="16" customWidth="1"/>
    <col min="6528" max="6568" width="5.14166666666667" style="16" customWidth="1"/>
    <col min="6569" max="6569" width="5.28333333333333" style="16" customWidth="1"/>
    <col min="6570" max="6666" width="5.14166666666667" style="16" customWidth="1"/>
    <col min="6667" max="6667" width="5.70833333333333" style="16" customWidth="1"/>
    <col min="6668" max="6668" width="6.70833333333333" style="16" customWidth="1"/>
    <col min="6669" max="6676" width="5.14166666666667" style="16" customWidth="1"/>
    <col min="6677" max="6677" width="21.7083333333333" style="16" customWidth="1"/>
    <col min="6678" max="6777" width="9" style="16"/>
    <col min="6778" max="6778" width="5" style="16" customWidth="1"/>
    <col min="6779" max="6779" width="8" style="16" customWidth="1"/>
    <col min="6780" max="6780" width="8.14166666666667" style="16" customWidth="1"/>
    <col min="6781" max="6781" width="6.85833333333333" style="16" customWidth="1"/>
    <col min="6782" max="6782" width="8.14166666666667" style="16" customWidth="1"/>
    <col min="6783" max="6783" width="6" style="16" customWidth="1"/>
    <col min="6784" max="6824" width="5.14166666666667" style="16" customWidth="1"/>
    <col min="6825" max="6825" width="5.28333333333333" style="16" customWidth="1"/>
    <col min="6826" max="6922" width="5.14166666666667" style="16" customWidth="1"/>
    <col min="6923" max="6923" width="5.70833333333333" style="16" customWidth="1"/>
    <col min="6924" max="6924" width="6.70833333333333" style="16" customWidth="1"/>
    <col min="6925" max="6932" width="5.14166666666667" style="16" customWidth="1"/>
    <col min="6933" max="6933" width="21.7083333333333" style="16" customWidth="1"/>
    <col min="6934" max="7033" width="9" style="16"/>
    <col min="7034" max="7034" width="5" style="16" customWidth="1"/>
    <col min="7035" max="7035" width="8" style="16" customWidth="1"/>
    <col min="7036" max="7036" width="8.14166666666667" style="16" customWidth="1"/>
    <col min="7037" max="7037" width="6.85833333333333" style="16" customWidth="1"/>
    <col min="7038" max="7038" width="8.14166666666667" style="16" customWidth="1"/>
    <col min="7039" max="7039" width="6" style="16" customWidth="1"/>
    <col min="7040" max="7080" width="5.14166666666667" style="16" customWidth="1"/>
    <col min="7081" max="7081" width="5.28333333333333" style="16" customWidth="1"/>
    <col min="7082" max="7178" width="5.14166666666667" style="16" customWidth="1"/>
    <col min="7179" max="7179" width="5.70833333333333" style="16" customWidth="1"/>
    <col min="7180" max="7180" width="6.70833333333333" style="16" customWidth="1"/>
    <col min="7181" max="7188" width="5.14166666666667" style="16" customWidth="1"/>
    <col min="7189" max="7189" width="21.7083333333333" style="16" customWidth="1"/>
    <col min="7190" max="7289" width="9" style="16"/>
    <col min="7290" max="7290" width="5" style="16" customWidth="1"/>
    <col min="7291" max="7291" width="8" style="16" customWidth="1"/>
    <col min="7292" max="7292" width="8.14166666666667" style="16" customWidth="1"/>
    <col min="7293" max="7293" width="6.85833333333333" style="16" customWidth="1"/>
    <col min="7294" max="7294" width="8.14166666666667" style="16" customWidth="1"/>
    <col min="7295" max="7295" width="6" style="16" customWidth="1"/>
    <col min="7296" max="7336" width="5.14166666666667" style="16" customWidth="1"/>
    <col min="7337" max="7337" width="5.28333333333333" style="16" customWidth="1"/>
    <col min="7338" max="7434" width="5.14166666666667" style="16" customWidth="1"/>
    <col min="7435" max="7435" width="5.70833333333333" style="16" customWidth="1"/>
    <col min="7436" max="7436" width="6.70833333333333" style="16" customWidth="1"/>
    <col min="7437" max="7444" width="5.14166666666667" style="16" customWidth="1"/>
    <col min="7445" max="7445" width="21.7083333333333" style="16" customWidth="1"/>
    <col min="7446" max="7545" width="9" style="16"/>
    <col min="7546" max="7546" width="5" style="16" customWidth="1"/>
    <col min="7547" max="7547" width="8" style="16" customWidth="1"/>
    <col min="7548" max="7548" width="8.14166666666667" style="16" customWidth="1"/>
    <col min="7549" max="7549" width="6.85833333333333" style="16" customWidth="1"/>
    <col min="7550" max="7550" width="8.14166666666667" style="16" customWidth="1"/>
    <col min="7551" max="7551" width="6" style="16" customWidth="1"/>
    <col min="7552" max="7592" width="5.14166666666667" style="16" customWidth="1"/>
    <col min="7593" max="7593" width="5.28333333333333" style="16" customWidth="1"/>
    <col min="7594" max="7690" width="5.14166666666667" style="16" customWidth="1"/>
    <col min="7691" max="7691" width="5.70833333333333" style="16" customWidth="1"/>
    <col min="7692" max="7692" width="6.70833333333333" style="16" customWidth="1"/>
    <col min="7693" max="7700" width="5.14166666666667" style="16" customWidth="1"/>
    <col min="7701" max="7701" width="21.7083333333333" style="16" customWidth="1"/>
    <col min="7702" max="7801" width="9" style="16"/>
    <col min="7802" max="7802" width="5" style="16" customWidth="1"/>
    <col min="7803" max="7803" width="8" style="16" customWidth="1"/>
    <col min="7804" max="7804" width="8.14166666666667" style="16" customWidth="1"/>
    <col min="7805" max="7805" width="6.85833333333333" style="16" customWidth="1"/>
    <col min="7806" max="7806" width="8.14166666666667" style="16" customWidth="1"/>
    <col min="7807" max="7807" width="6" style="16" customWidth="1"/>
    <col min="7808" max="7848" width="5.14166666666667" style="16" customWidth="1"/>
    <col min="7849" max="7849" width="5.28333333333333" style="16" customWidth="1"/>
    <col min="7850" max="7946" width="5.14166666666667" style="16" customWidth="1"/>
    <col min="7947" max="7947" width="5.70833333333333" style="16" customWidth="1"/>
    <col min="7948" max="7948" width="6.70833333333333" style="16" customWidth="1"/>
    <col min="7949" max="7956" width="5.14166666666667" style="16" customWidth="1"/>
    <col min="7957" max="7957" width="21.7083333333333" style="16" customWidth="1"/>
    <col min="7958" max="8057" width="9" style="16"/>
    <col min="8058" max="8058" width="5" style="16" customWidth="1"/>
    <col min="8059" max="8059" width="8" style="16" customWidth="1"/>
    <col min="8060" max="8060" width="8.14166666666667" style="16" customWidth="1"/>
    <col min="8061" max="8061" width="6.85833333333333" style="16" customWidth="1"/>
    <col min="8062" max="8062" width="8.14166666666667" style="16" customWidth="1"/>
    <col min="8063" max="8063" width="6" style="16" customWidth="1"/>
    <col min="8064" max="8104" width="5.14166666666667" style="16" customWidth="1"/>
    <col min="8105" max="8105" width="5.28333333333333" style="16" customWidth="1"/>
    <col min="8106" max="8202" width="5.14166666666667" style="16" customWidth="1"/>
    <col min="8203" max="8203" width="5.70833333333333" style="16" customWidth="1"/>
    <col min="8204" max="8204" width="6.70833333333333" style="16" customWidth="1"/>
    <col min="8205" max="8212" width="5.14166666666667" style="16" customWidth="1"/>
    <col min="8213" max="8213" width="21.7083333333333" style="16" customWidth="1"/>
    <col min="8214" max="8313" width="9" style="16"/>
    <col min="8314" max="8314" width="5" style="16" customWidth="1"/>
    <col min="8315" max="8315" width="8" style="16" customWidth="1"/>
    <col min="8316" max="8316" width="8.14166666666667" style="16" customWidth="1"/>
    <col min="8317" max="8317" width="6.85833333333333" style="16" customWidth="1"/>
    <col min="8318" max="8318" width="8.14166666666667" style="16" customWidth="1"/>
    <col min="8319" max="8319" width="6" style="16" customWidth="1"/>
    <col min="8320" max="8360" width="5.14166666666667" style="16" customWidth="1"/>
    <col min="8361" max="8361" width="5.28333333333333" style="16" customWidth="1"/>
    <col min="8362" max="8458" width="5.14166666666667" style="16" customWidth="1"/>
    <col min="8459" max="8459" width="5.70833333333333" style="16" customWidth="1"/>
    <col min="8460" max="8460" width="6.70833333333333" style="16" customWidth="1"/>
    <col min="8461" max="8468" width="5.14166666666667" style="16" customWidth="1"/>
    <col min="8469" max="8469" width="21.7083333333333" style="16" customWidth="1"/>
    <col min="8470" max="8569" width="9" style="16"/>
    <col min="8570" max="8570" width="5" style="16" customWidth="1"/>
    <col min="8571" max="8571" width="8" style="16" customWidth="1"/>
    <col min="8572" max="8572" width="8.14166666666667" style="16" customWidth="1"/>
    <col min="8573" max="8573" width="6.85833333333333" style="16" customWidth="1"/>
    <col min="8574" max="8574" width="8.14166666666667" style="16" customWidth="1"/>
    <col min="8575" max="8575" width="6" style="16" customWidth="1"/>
    <col min="8576" max="8616" width="5.14166666666667" style="16" customWidth="1"/>
    <col min="8617" max="8617" width="5.28333333333333" style="16" customWidth="1"/>
    <col min="8618" max="8714" width="5.14166666666667" style="16" customWidth="1"/>
    <col min="8715" max="8715" width="5.70833333333333" style="16" customWidth="1"/>
    <col min="8716" max="8716" width="6.70833333333333" style="16" customWidth="1"/>
    <col min="8717" max="8724" width="5.14166666666667" style="16" customWidth="1"/>
    <col min="8725" max="8725" width="21.7083333333333" style="16" customWidth="1"/>
    <col min="8726" max="8825" width="9" style="16"/>
    <col min="8826" max="8826" width="5" style="16" customWidth="1"/>
    <col min="8827" max="8827" width="8" style="16" customWidth="1"/>
    <col min="8828" max="8828" width="8.14166666666667" style="16" customWidth="1"/>
    <col min="8829" max="8829" width="6.85833333333333" style="16" customWidth="1"/>
    <col min="8830" max="8830" width="8.14166666666667" style="16" customWidth="1"/>
    <col min="8831" max="8831" width="6" style="16" customWidth="1"/>
    <col min="8832" max="8872" width="5.14166666666667" style="16" customWidth="1"/>
    <col min="8873" max="8873" width="5.28333333333333" style="16" customWidth="1"/>
    <col min="8874" max="8970" width="5.14166666666667" style="16" customWidth="1"/>
    <col min="8971" max="8971" width="5.70833333333333" style="16" customWidth="1"/>
    <col min="8972" max="8972" width="6.70833333333333" style="16" customWidth="1"/>
    <col min="8973" max="8980" width="5.14166666666667" style="16" customWidth="1"/>
    <col min="8981" max="8981" width="21.7083333333333" style="16" customWidth="1"/>
    <col min="8982" max="9081" width="9" style="16"/>
    <col min="9082" max="9082" width="5" style="16" customWidth="1"/>
    <col min="9083" max="9083" width="8" style="16" customWidth="1"/>
    <col min="9084" max="9084" width="8.14166666666667" style="16" customWidth="1"/>
    <col min="9085" max="9085" width="6.85833333333333" style="16" customWidth="1"/>
    <col min="9086" max="9086" width="8.14166666666667" style="16" customWidth="1"/>
    <col min="9087" max="9087" width="6" style="16" customWidth="1"/>
    <col min="9088" max="9128" width="5.14166666666667" style="16" customWidth="1"/>
    <col min="9129" max="9129" width="5.28333333333333" style="16" customWidth="1"/>
    <col min="9130" max="9226" width="5.14166666666667" style="16" customWidth="1"/>
    <col min="9227" max="9227" width="5.70833333333333" style="16" customWidth="1"/>
    <col min="9228" max="9228" width="6.70833333333333" style="16" customWidth="1"/>
    <col min="9229" max="9236" width="5.14166666666667" style="16" customWidth="1"/>
    <col min="9237" max="9237" width="21.7083333333333" style="16" customWidth="1"/>
    <col min="9238" max="16384" width="9" style="16"/>
  </cols>
  <sheetData>
    <row r="1" s="12" customFormat="1" ht="12.75" spans="1:164">
      <c r="A1" s="29" t="s">
        <v>0</v>
      </c>
      <c r="B1" s="30"/>
      <c r="C1" s="30"/>
      <c r="D1" s="30"/>
      <c r="E1" s="30"/>
      <c r="F1" s="30"/>
      <c r="L1" s="46"/>
      <c r="M1" s="47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G1" s="68"/>
      <c r="AV1" s="81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86"/>
      <c r="BI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8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86"/>
      <c r="CG1" s="86"/>
      <c r="CW1" s="102"/>
      <c r="EF1" s="105"/>
      <c r="ES1" s="111"/>
      <c r="ET1" s="111"/>
      <c r="EU1" s="111"/>
      <c r="EV1" s="111"/>
      <c r="EW1" s="111"/>
      <c r="EX1" s="111"/>
      <c r="EY1" s="111"/>
      <c r="EZ1" s="120"/>
      <c r="FA1" s="120"/>
      <c r="FB1" s="120"/>
      <c r="FC1" s="121"/>
      <c r="FG1" s="46"/>
      <c r="FH1" s="46"/>
    </row>
    <row r="3" s="13" customFormat="1" ht="29.25" customHeight="1" spans="1:165">
      <c r="A3" s="31" t="s">
        <v>1</v>
      </c>
      <c r="B3" s="31" t="s">
        <v>2</v>
      </c>
      <c r="C3" s="31" t="s">
        <v>3</v>
      </c>
      <c r="D3" s="31" t="s">
        <v>4</v>
      </c>
      <c r="E3" s="31" t="s">
        <v>5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  <c r="K3" s="31" t="s">
        <v>10</v>
      </c>
      <c r="L3" s="31" t="s">
        <v>11</v>
      </c>
      <c r="M3" s="31" t="s">
        <v>12</v>
      </c>
      <c r="N3" s="31" t="s">
        <v>13</v>
      </c>
      <c r="O3" s="31" t="s">
        <v>14</v>
      </c>
      <c r="P3" s="31" t="s">
        <v>15</v>
      </c>
      <c r="Q3" s="31" t="s">
        <v>16</v>
      </c>
      <c r="R3" s="31" t="s">
        <v>17</v>
      </c>
      <c r="S3" s="31" t="s">
        <v>18</v>
      </c>
      <c r="T3" s="31" t="s">
        <v>19</v>
      </c>
      <c r="U3" s="31" t="s">
        <v>20</v>
      </c>
      <c r="V3" s="56" t="s">
        <v>21</v>
      </c>
      <c r="W3" s="57"/>
      <c r="X3" s="57"/>
      <c r="Y3" s="57"/>
      <c r="Z3" s="57"/>
      <c r="AA3" s="57"/>
      <c r="AB3" s="57"/>
      <c r="AC3" s="57"/>
      <c r="AD3" s="57"/>
      <c r="AE3" s="57"/>
      <c r="AF3" s="57"/>
      <c r="AG3" s="69"/>
      <c r="AH3" s="31" t="s">
        <v>22</v>
      </c>
      <c r="AI3" s="31" t="s">
        <v>23</v>
      </c>
      <c r="AJ3" s="31" t="s">
        <v>24</v>
      </c>
      <c r="AK3" s="70" t="s">
        <v>25</v>
      </c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82"/>
      <c r="AW3" s="31" t="s">
        <v>26</v>
      </c>
      <c r="AX3" s="70" t="s">
        <v>27</v>
      </c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31" t="s">
        <v>28</v>
      </c>
      <c r="BJ3" s="31" t="s">
        <v>29</v>
      </c>
      <c r="BK3" s="70" t="s">
        <v>30</v>
      </c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0" t="s">
        <v>31</v>
      </c>
      <c r="BW3" s="71"/>
      <c r="BX3" s="71"/>
      <c r="BY3" s="71"/>
      <c r="BZ3" s="71"/>
      <c r="CA3" s="71"/>
      <c r="CB3" s="71"/>
      <c r="CC3" s="71"/>
      <c r="CD3" s="71"/>
      <c r="CE3" s="71"/>
      <c r="CF3" s="82"/>
      <c r="CG3" s="31" t="s">
        <v>32</v>
      </c>
      <c r="CH3" s="31" t="s">
        <v>33</v>
      </c>
      <c r="CI3" s="31" t="s">
        <v>34</v>
      </c>
      <c r="CJ3" s="31" t="s">
        <v>35</v>
      </c>
      <c r="CK3" s="31" t="s">
        <v>36</v>
      </c>
      <c r="CL3" s="31" t="s">
        <v>37</v>
      </c>
      <c r="CM3" s="56" t="s">
        <v>38</v>
      </c>
      <c r="CN3" s="57"/>
      <c r="CO3" s="57"/>
      <c r="CP3" s="57"/>
      <c r="CQ3" s="57"/>
      <c r="CR3" s="57"/>
      <c r="CS3" s="57"/>
      <c r="CT3" s="57"/>
      <c r="CU3" s="57"/>
      <c r="CV3" s="57"/>
      <c r="CW3" s="69"/>
      <c r="CX3" s="56" t="s">
        <v>39</v>
      </c>
      <c r="CY3" s="57"/>
      <c r="CZ3" s="57"/>
      <c r="DA3" s="57"/>
      <c r="DB3" s="57"/>
      <c r="DC3" s="57"/>
      <c r="DD3" s="57"/>
      <c r="DE3" s="57"/>
      <c r="DF3" s="57"/>
      <c r="DG3" s="57"/>
      <c r="DH3" s="69"/>
      <c r="DI3" s="56" t="s">
        <v>40</v>
      </c>
      <c r="DJ3" s="57"/>
      <c r="DK3" s="57"/>
      <c r="DL3" s="57"/>
      <c r="DM3" s="57"/>
      <c r="DN3" s="57"/>
      <c r="DO3" s="57"/>
      <c r="DP3" s="57"/>
      <c r="DQ3" s="57"/>
      <c r="DR3" s="57"/>
      <c r="DS3" s="69"/>
      <c r="DT3" s="56" t="s">
        <v>41</v>
      </c>
      <c r="DU3" s="57"/>
      <c r="DV3" s="57"/>
      <c r="DW3" s="57"/>
      <c r="DX3" s="57"/>
      <c r="DY3" s="69"/>
      <c r="DZ3" s="56" t="s">
        <v>42</v>
      </c>
      <c r="EA3" s="57"/>
      <c r="EB3" s="57"/>
      <c r="EC3" s="57"/>
      <c r="ED3" s="57"/>
      <c r="EE3" s="69"/>
      <c r="EF3" s="56" t="s">
        <v>43</v>
      </c>
      <c r="EG3" s="57"/>
      <c r="EH3" s="57"/>
      <c r="EI3" s="57"/>
      <c r="EJ3" s="57"/>
      <c r="EK3" s="57"/>
      <c r="EL3" s="69"/>
      <c r="EM3" s="56" t="s">
        <v>44</v>
      </c>
      <c r="EN3" s="57"/>
      <c r="EO3" s="57"/>
      <c r="EP3" s="57"/>
      <c r="EQ3" s="57"/>
      <c r="ER3" s="69"/>
      <c r="ES3" s="112" t="s">
        <v>45</v>
      </c>
      <c r="ET3" s="112" t="s">
        <v>46</v>
      </c>
      <c r="EU3" s="112" t="s">
        <v>47</v>
      </c>
      <c r="EV3" s="112" t="s">
        <v>48</v>
      </c>
      <c r="EW3" s="112" t="s">
        <v>49</v>
      </c>
      <c r="EX3" s="112" t="s">
        <v>50</v>
      </c>
      <c r="EY3" s="112" t="s">
        <v>51</v>
      </c>
      <c r="EZ3" s="122" t="s">
        <v>52</v>
      </c>
      <c r="FA3" s="123"/>
      <c r="FB3" s="124"/>
      <c r="FC3" s="125" t="s">
        <v>53</v>
      </c>
      <c r="FD3" s="126"/>
      <c r="FE3" s="122" t="s">
        <v>54</v>
      </c>
      <c r="FF3" s="124"/>
      <c r="FG3" s="122" t="s">
        <v>55</v>
      </c>
      <c r="FH3" s="124"/>
      <c r="FI3" s="132"/>
    </row>
    <row r="4" s="14" customFormat="1" ht="38.25" spans="1:16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3">
        <v>1</v>
      </c>
      <c r="W4" s="33">
        <v>2</v>
      </c>
      <c r="X4" s="33">
        <v>3</v>
      </c>
      <c r="Y4" s="33">
        <v>4</v>
      </c>
      <c r="Z4" s="33">
        <v>5</v>
      </c>
      <c r="AA4" s="33">
        <v>6</v>
      </c>
      <c r="AB4" s="33">
        <v>7</v>
      </c>
      <c r="AC4" s="33">
        <v>8</v>
      </c>
      <c r="AD4" s="33">
        <v>9</v>
      </c>
      <c r="AE4" s="33">
        <v>10</v>
      </c>
      <c r="AF4" s="33" t="s">
        <v>56</v>
      </c>
      <c r="AG4" s="72" t="s">
        <v>57</v>
      </c>
      <c r="AH4" s="32"/>
      <c r="AI4" s="32"/>
      <c r="AJ4" s="32"/>
      <c r="AK4" s="33">
        <v>1</v>
      </c>
      <c r="AL4" s="33">
        <v>2</v>
      </c>
      <c r="AM4" s="33">
        <v>3</v>
      </c>
      <c r="AN4" s="33">
        <v>4</v>
      </c>
      <c r="AO4" s="33">
        <v>5</v>
      </c>
      <c r="AP4" s="33">
        <v>6</v>
      </c>
      <c r="AQ4" s="33">
        <v>7</v>
      </c>
      <c r="AR4" s="33">
        <v>8</v>
      </c>
      <c r="AS4" s="33">
        <v>9</v>
      </c>
      <c r="AT4" s="33">
        <v>10</v>
      </c>
      <c r="AU4" s="33" t="s">
        <v>56</v>
      </c>
      <c r="AV4" s="72" t="s">
        <v>57</v>
      </c>
      <c r="AW4" s="32"/>
      <c r="AX4" s="33">
        <v>1</v>
      </c>
      <c r="AY4" s="33">
        <v>2</v>
      </c>
      <c r="AZ4" s="33">
        <v>3</v>
      </c>
      <c r="BA4" s="33">
        <v>4</v>
      </c>
      <c r="BB4" s="33">
        <v>5</v>
      </c>
      <c r="BC4" s="33">
        <v>6</v>
      </c>
      <c r="BD4" s="33">
        <v>7</v>
      </c>
      <c r="BE4" s="33">
        <v>8</v>
      </c>
      <c r="BF4" s="33">
        <v>9</v>
      </c>
      <c r="BG4" s="33">
        <v>10</v>
      </c>
      <c r="BH4" s="87" t="s">
        <v>56</v>
      </c>
      <c r="BI4" s="32"/>
      <c r="BJ4" s="32"/>
      <c r="BK4" s="33">
        <v>1</v>
      </c>
      <c r="BL4" s="33">
        <v>2</v>
      </c>
      <c r="BM4" s="33">
        <v>3</v>
      </c>
      <c r="BN4" s="33">
        <v>4</v>
      </c>
      <c r="BO4" s="33">
        <v>5</v>
      </c>
      <c r="BP4" s="33">
        <v>6</v>
      </c>
      <c r="BQ4" s="33">
        <v>7</v>
      </c>
      <c r="BR4" s="33">
        <v>8</v>
      </c>
      <c r="BS4" s="33">
        <v>9</v>
      </c>
      <c r="BT4" s="33">
        <v>10</v>
      </c>
      <c r="BU4" s="87" t="s">
        <v>56</v>
      </c>
      <c r="BV4" s="33">
        <v>1</v>
      </c>
      <c r="BW4" s="33">
        <v>2</v>
      </c>
      <c r="BX4" s="33">
        <v>3</v>
      </c>
      <c r="BY4" s="33">
        <v>4</v>
      </c>
      <c r="BZ4" s="33">
        <v>5</v>
      </c>
      <c r="CA4" s="33">
        <v>6</v>
      </c>
      <c r="CB4" s="33">
        <v>7</v>
      </c>
      <c r="CC4" s="33">
        <v>8</v>
      </c>
      <c r="CD4" s="33">
        <v>9</v>
      </c>
      <c r="CE4" s="33">
        <v>10</v>
      </c>
      <c r="CF4" s="87" t="s">
        <v>56</v>
      </c>
      <c r="CG4" s="32"/>
      <c r="CH4" s="32"/>
      <c r="CI4" s="32"/>
      <c r="CJ4" s="32"/>
      <c r="CK4" s="32"/>
      <c r="CL4" s="32"/>
      <c r="CM4" s="33">
        <v>1</v>
      </c>
      <c r="CN4" s="33">
        <v>2</v>
      </c>
      <c r="CO4" s="33">
        <v>3</v>
      </c>
      <c r="CP4" s="33">
        <v>4</v>
      </c>
      <c r="CQ4" s="33">
        <v>5</v>
      </c>
      <c r="CR4" s="33">
        <v>6</v>
      </c>
      <c r="CS4" s="33">
        <v>7</v>
      </c>
      <c r="CT4" s="33">
        <v>8</v>
      </c>
      <c r="CU4" s="33">
        <v>9</v>
      </c>
      <c r="CV4" s="33">
        <v>10</v>
      </c>
      <c r="CW4" s="87" t="s">
        <v>56</v>
      </c>
      <c r="CX4" s="33">
        <v>1</v>
      </c>
      <c r="CY4" s="33">
        <v>2</v>
      </c>
      <c r="CZ4" s="33">
        <v>3</v>
      </c>
      <c r="DA4" s="33">
        <v>4</v>
      </c>
      <c r="DB4" s="33">
        <v>5</v>
      </c>
      <c r="DC4" s="33">
        <v>6</v>
      </c>
      <c r="DD4" s="33">
        <v>7</v>
      </c>
      <c r="DE4" s="33">
        <v>8</v>
      </c>
      <c r="DF4" s="33">
        <v>9</v>
      </c>
      <c r="DG4" s="33">
        <v>10</v>
      </c>
      <c r="DH4" s="87" t="s">
        <v>56</v>
      </c>
      <c r="DI4" s="33">
        <v>1</v>
      </c>
      <c r="DJ4" s="33">
        <v>2</v>
      </c>
      <c r="DK4" s="33">
        <v>3</v>
      </c>
      <c r="DL4" s="33">
        <v>4</v>
      </c>
      <c r="DM4" s="33">
        <v>5</v>
      </c>
      <c r="DN4" s="33">
        <v>6</v>
      </c>
      <c r="DO4" s="33">
        <v>7</v>
      </c>
      <c r="DP4" s="33">
        <v>8</v>
      </c>
      <c r="DQ4" s="33">
        <v>9</v>
      </c>
      <c r="DR4" s="33">
        <v>10</v>
      </c>
      <c r="DS4" s="87" t="s">
        <v>56</v>
      </c>
      <c r="DT4" s="33">
        <v>1</v>
      </c>
      <c r="DU4" s="33">
        <v>2</v>
      </c>
      <c r="DV4" s="33">
        <v>3</v>
      </c>
      <c r="DW4" s="33">
        <v>4</v>
      </c>
      <c r="DX4" s="33">
        <v>5</v>
      </c>
      <c r="DY4" s="87" t="s">
        <v>56</v>
      </c>
      <c r="DZ4" s="33">
        <v>1</v>
      </c>
      <c r="EA4" s="33">
        <v>2</v>
      </c>
      <c r="EB4" s="33">
        <v>3</v>
      </c>
      <c r="EC4" s="33">
        <v>4</v>
      </c>
      <c r="ED4" s="33">
        <v>5</v>
      </c>
      <c r="EE4" s="87" t="s">
        <v>56</v>
      </c>
      <c r="EF4" s="33" t="s">
        <v>58</v>
      </c>
      <c r="EG4" s="33" t="s">
        <v>59</v>
      </c>
      <c r="EH4" s="33" t="s">
        <v>60</v>
      </c>
      <c r="EI4" s="33" t="s">
        <v>61</v>
      </c>
      <c r="EJ4" s="33" t="s">
        <v>62</v>
      </c>
      <c r="EK4" s="87" t="s">
        <v>56</v>
      </c>
      <c r="EL4" s="87" t="s">
        <v>63</v>
      </c>
      <c r="EM4" s="33" t="s">
        <v>58</v>
      </c>
      <c r="EN4" s="33" t="s">
        <v>59</v>
      </c>
      <c r="EO4" s="33" t="s">
        <v>60</v>
      </c>
      <c r="EP4" s="33" t="s">
        <v>61</v>
      </c>
      <c r="EQ4" s="33" t="s">
        <v>62</v>
      </c>
      <c r="ER4" s="87" t="s">
        <v>56</v>
      </c>
      <c r="ES4" s="113"/>
      <c r="ET4" s="113"/>
      <c r="EU4" s="113"/>
      <c r="EV4" s="113"/>
      <c r="EW4" s="113"/>
      <c r="EX4" s="113"/>
      <c r="EY4" s="113"/>
      <c r="EZ4" s="127" t="s">
        <v>64</v>
      </c>
      <c r="FA4" s="127" t="s">
        <v>65</v>
      </c>
      <c r="FB4" s="127" t="s">
        <v>66</v>
      </c>
      <c r="FC4" s="127" t="s">
        <v>67</v>
      </c>
      <c r="FD4" s="127" t="s">
        <v>68</v>
      </c>
      <c r="FE4" s="127" t="s">
        <v>67</v>
      </c>
      <c r="FF4" s="127" t="s">
        <v>68</v>
      </c>
      <c r="FG4" s="127" t="s">
        <v>69</v>
      </c>
      <c r="FH4" s="127" t="s">
        <v>68</v>
      </c>
      <c r="FI4" s="133"/>
    </row>
    <row r="5" ht="24" customHeight="1" spans="1:165">
      <c r="A5" s="33">
        <v>1</v>
      </c>
      <c r="B5" s="34" t="s">
        <v>70</v>
      </c>
      <c r="C5" s="35">
        <v>3730</v>
      </c>
      <c r="D5" s="36" t="s">
        <v>71</v>
      </c>
      <c r="E5" s="36" t="s">
        <v>72</v>
      </c>
      <c r="F5" s="36" t="s">
        <v>73</v>
      </c>
      <c r="G5" s="37">
        <v>44928</v>
      </c>
      <c r="H5" s="37">
        <v>44936</v>
      </c>
      <c r="I5" s="37">
        <v>44955</v>
      </c>
      <c r="J5" s="48">
        <f t="shared" ref="J5:J54" si="0">I5-G5</f>
        <v>27</v>
      </c>
      <c r="K5" s="48">
        <v>19</v>
      </c>
      <c r="L5" s="37">
        <v>44996</v>
      </c>
      <c r="M5" s="48">
        <f>L5-I5</f>
        <v>41</v>
      </c>
      <c r="N5" s="37">
        <v>45053</v>
      </c>
      <c r="O5" s="48">
        <f>N5-I5</f>
        <v>98</v>
      </c>
      <c r="P5" s="37">
        <v>45074</v>
      </c>
      <c r="Q5" s="48">
        <f t="shared" ref="Q5:Q54" si="1">P5-N5</f>
        <v>21</v>
      </c>
      <c r="R5" s="48">
        <f>P5-I5</f>
        <v>119</v>
      </c>
      <c r="S5" s="48">
        <f>P5-G5</f>
        <v>146</v>
      </c>
      <c r="T5" s="33">
        <v>5</v>
      </c>
      <c r="U5" s="33">
        <v>2</v>
      </c>
      <c r="V5" s="33">
        <v>8</v>
      </c>
      <c r="W5" s="33">
        <v>10</v>
      </c>
      <c r="X5" s="33">
        <v>10</v>
      </c>
      <c r="Y5" s="33">
        <v>11</v>
      </c>
      <c r="Z5" s="33">
        <v>9</v>
      </c>
      <c r="AA5" s="33">
        <v>8</v>
      </c>
      <c r="AB5" s="33">
        <v>9</v>
      </c>
      <c r="AC5" s="33">
        <v>10</v>
      </c>
      <c r="AD5" s="33">
        <v>10</v>
      </c>
      <c r="AE5" s="33">
        <v>9</v>
      </c>
      <c r="AF5" s="65">
        <f>AVERAGE(V5:AE5)</f>
        <v>9.4</v>
      </c>
      <c r="AG5" s="72">
        <f>IF(AF5&gt;8,3,IF(AF5&gt;=6,2,1))</f>
        <v>3</v>
      </c>
      <c r="AH5" s="33">
        <v>4</v>
      </c>
      <c r="AI5" s="33">
        <v>2</v>
      </c>
      <c r="AJ5" s="33">
        <v>1</v>
      </c>
      <c r="AK5" s="33">
        <v>25</v>
      </c>
      <c r="AL5" s="33">
        <v>30</v>
      </c>
      <c r="AM5" s="33">
        <v>31</v>
      </c>
      <c r="AN5" s="33">
        <v>33</v>
      </c>
      <c r="AO5" s="33">
        <v>30</v>
      </c>
      <c r="AP5" s="33">
        <v>30</v>
      </c>
      <c r="AQ5" s="33">
        <v>34</v>
      </c>
      <c r="AR5" s="33">
        <v>32</v>
      </c>
      <c r="AS5" s="33">
        <v>30</v>
      </c>
      <c r="AT5" s="33">
        <v>28</v>
      </c>
      <c r="AU5" s="65">
        <f>AVERAGE(AK5:AT5)</f>
        <v>30.3</v>
      </c>
      <c r="AV5" s="72">
        <f>IF(AU5&gt;15,3,IF(AU5&gt;=10,2,1))</f>
        <v>3</v>
      </c>
      <c r="AW5" s="33" t="s">
        <v>74</v>
      </c>
      <c r="AX5" s="33">
        <v>4</v>
      </c>
      <c r="AY5" s="33">
        <v>6</v>
      </c>
      <c r="AZ5" s="33">
        <v>8</v>
      </c>
      <c r="BA5" s="33">
        <v>5</v>
      </c>
      <c r="BB5" s="33">
        <v>10</v>
      </c>
      <c r="BC5" s="33">
        <v>6</v>
      </c>
      <c r="BD5" s="33">
        <v>8</v>
      </c>
      <c r="BE5" s="33">
        <v>10</v>
      </c>
      <c r="BF5" s="33">
        <v>8</v>
      </c>
      <c r="BG5" s="33">
        <v>9</v>
      </c>
      <c r="BH5" s="87">
        <f>AVERAGE(AX5:BG5)</f>
        <v>7.4</v>
      </c>
      <c r="BI5" s="33">
        <v>2</v>
      </c>
      <c r="BJ5" s="72">
        <v>3</v>
      </c>
      <c r="BK5" s="72">
        <v>5.3</v>
      </c>
      <c r="BL5" s="72">
        <v>5.6</v>
      </c>
      <c r="BM5" s="72">
        <v>5.8</v>
      </c>
      <c r="BN5" s="72">
        <v>5.3</v>
      </c>
      <c r="BO5" s="72">
        <v>4.8</v>
      </c>
      <c r="BP5" s="72">
        <v>4.8</v>
      </c>
      <c r="BQ5" s="72">
        <v>5.6</v>
      </c>
      <c r="BR5" s="72">
        <v>5.9</v>
      </c>
      <c r="BS5" s="72">
        <v>5.4</v>
      </c>
      <c r="BT5" s="72">
        <v>5.8</v>
      </c>
      <c r="BU5" s="87">
        <f>AVERAGE(BK5:BT5)</f>
        <v>5.43</v>
      </c>
      <c r="BV5" s="72">
        <v>6.2</v>
      </c>
      <c r="BW5" s="72">
        <v>6.8</v>
      </c>
      <c r="BX5" s="72">
        <v>7.3</v>
      </c>
      <c r="BY5" s="72">
        <v>7.1</v>
      </c>
      <c r="BZ5" s="72">
        <v>6.4</v>
      </c>
      <c r="CA5" s="72">
        <v>6.8</v>
      </c>
      <c r="CB5" s="72">
        <v>7.8</v>
      </c>
      <c r="CC5" s="72">
        <v>6.9</v>
      </c>
      <c r="CD5" s="72">
        <v>6.8</v>
      </c>
      <c r="CE5" s="72">
        <v>7.2</v>
      </c>
      <c r="CF5" s="87">
        <f>AVERAGE(BV5:CE5)</f>
        <v>6.93</v>
      </c>
      <c r="CG5" s="87">
        <f>BU5/CF5</f>
        <v>0.783549783549784</v>
      </c>
      <c r="CH5" s="72">
        <v>1</v>
      </c>
      <c r="CI5" s="72">
        <v>1</v>
      </c>
      <c r="CJ5" s="72">
        <v>5</v>
      </c>
      <c r="CK5" s="72">
        <v>7</v>
      </c>
      <c r="CL5" s="72">
        <v>3</v>
      </c>
      <c r="CM5" s="72">
        <v>5.5</v>
      </c>
      <c r="CN5" s="72">
        <v>7</v>
      </c>
      <c r="CO5" s="72">
        <v>6.5</v>
      </c>
      <c r="CP5" s="72">
        <v>5</v>
      </c>
      <c r="CQ5" s="72">
        <v>5.5</v>
      </c>
      <c r="CR5" s="72">
        <v>5.8</v>
      </c>
      <c r="CS5" s="72">
        <v>5.5</v>
      </c>
      <c r="CT5" s="72">
        <v>6.2</v>
      </c>
      <c r="CU5" s="72">
        <v>6.5</v>
      </c>
      <c r="CV5" s="72">
        <v>6.5</v>
      </c>
      <c r="CW5" s="65">
        <f>AVERAGE(CM5:CV5)</f>
        <v>6</v>
      </c>
      <c r="CX5" s="72">
        <v>7</v>
      </c>
      <c r="CY5" s="72">
        <v>5</v>
      </c>
      <c r="CZ5" s="72">
        <v>4</v>
      </c>
      <c r="DA5" s="72">
        <v>7</v>
      </c>
      <c r="DB5" s="72">
        <v>7</v>
      </c>
      <c r="DC5" s="72">
        <v>4</v>
      </c>
      <c r="DD5" s="72">
        <v>4</v>
      </c>
      <c r="DE5" s="72">
        <v>5</v>
      </c>
      <c r="DF5" s="72">
        <v>5</v>
      </c>
      <c r="DG5" s="72">
        <v>5</v>
      </c>
      <c r="DH5" s="65">
        <f>AVERAGE(CX5:DG5)</f>
        <v>5.3</v>
      </c>
      <c r="DI5" s="72">
        <v>3.7</v>
      </c>
      <c r="DJ5" s="72">
        <v>3.5</v>
      </c>
      <c r="DK5" s="72">
        <v>4.3</v>
      </c>
      <c r="DL5" s="72">
        <v>4</v>
      </c>
      <c r="DM5" s="72">
        <v>4.5</v>
      </c>
      <c r="DN5" s="72">
        <v>4.7</v>
      </c>
      <c r="DO5" s="72">
        <v>4.7</v>
      </c>
      <c r="DP5" s="72">
        <v>4.6</v>
      </c>
      <c r="DQ5" s="72">
        <v>4.5</v>
      </c>
      <c r="DR5" s="72">
        <v>4.6</v>
      </c>
      <c r="DS5" s="65">
        <f>AVERAGE(DI5:DR5)</f>
        <v>4.31</v>
      </c>
      <c r="DT5" s="33">
        <v>4</v>
      </c>
      <c r="DU5" s="33">
        <v>5</v>
      </c>
      <c r="DV5" s="33">
        <v>4</v>
      </c>
      <c r="DW5" s="33">
        <v>4</v>
      </c>
      <c r="DX5" s="33">
        <v>4</v>
      </c>
      <c r="DY5" s="65">
        <f>AVERAGE(DT5:DX5)</f>
        <v>4.2</v>
      </c>
      <c r="DZ5" s="91">
        <f t="shared" ref="DZ5:ED36" si="2">(DT5/AY5)*100</f>
        <v>66.6666666666667</v>
      </c>
      <c r="EA5" s="91">
        <f t="shared" si="2"/>
        <v>62.5</v>
      </c>
      <c r="EB5" s="91">
        <f t="shared" si="2"/>
        <v>80</v>
      </c>
      <c r="EC5" s="91">
        <f t="shared" si="2"/>
        <v>40</v>
      </c>
      <c r="ED5" s="91">
        <f t="shared" si="2"/>
        <v>66.6666666666667</v>
      </c>
      <c r="EE5" s="106">
        <f>AVERAGE(DZ5:ED5)</f>
        <v>63.1666666666667</v>
      </c>
      <c r="EF5" s="107">
        <v>46</v>
      </c>
      <c r="EG5" s="109">
        <v>30</v>
      </c>
      <c r="EH5" s="109">
        <v>22</v>
      </c>
      <c r="EI5" s="109">
        <v>26</v>
      </c>
      <c r="EJ5" s="109">
        <v>21</v>
      </c>
      <c r="EK5" s="65">
        <f t="shared" ref="EK5:EK54" si="3">AVERAGE(EF5:EJ5)</f>
        <v>29</v>
      </c>
      <c r="EL5" s="65">
        <f>SUM(EF5:EJ5)</f>
        <v>145</v>
      </c>
      <c r="EM5" s="110">
        <v>4</v>
      </c>
      <c r="EN5" s="109">
        <v>2.9</v>
      </c>
      <c r="EO5" s="109">
        <v>2.7</v>
      </c>
      <c r="EP5" s="109">
        <v>3.1</v>
      </c>
      <c r="EQ5" s="109">
        <v>8.9</v>
      </c>
      <c r="ER5" s="65">
        <f>AVERAGE(EM5:EQ5)</f>
        <v>4.32</v>
      </c>
      <c r="ES5" s="114">
        <f>ER5*40</f>
        <v>172.8</v>
      </c>
      <c r="ET5" s="114">
        <f>EY5*'[1]50 gi chọn'!ER3</f>
        <v>72.1555555555556</v>
      </c>
      <c r="EU5" s="115">
        <f>((ET5*10000)/20)/1000</f>
        <v>36.0777777777778</v>
      </c>
      <c r="EV5" s="115">
        <f>((ES5*10000)/20)/1000</f>
        <v>86.4</v>
      </c>
      <c r="EW5" s="128">
        <f>EU5/EV5</f>
        <v>0.417566872427984</v>
      </c>
      <c r="EX5" s="110">
        <v>40</v>
      </c>
      <c r="EY5" s="129">
        <f>EX5-FC5-FE5</f>
        <v>34</v>
      </c>
      <c r="EZ5" s="33">
        <v>1</v>
      </c>
      <c r="FA5" s="33">
        <v>1</v>
      </c>
      <c r="FB5" s="33">
        <v>1</v>
      </c>
      <c r="FC5" s="48">
        <v>6</v>
      </c>
      <c r="FD5" s="130">
        <f>FC5/EX5%</f>
        <v>15</v>
      </c>
      <c r="FE5" s="33"/>
      <c r="FF5" s="130">
        <v>0</v>
      </c>
      <c r="FG5" s="33">
        <v>3</v>
      </c>
      <c r="FH5" s="130">
        <f>FG5/EL5%</f>
        <v>2.06896551724138</v>
      </c>
      <c r="FI5" s="134"/>
    </row>
    <row r="6" s="15" customFormat="1" spans="1:165">
      <c r="A6" s="33">
        <v>2</v>
      </c>
      <c r="B6" s="34" t="s">
        <v>75</v>
      </c>
      <c r="C6" s="35">
        <v>5682</v>
      </c>
      <c r="D6" s="36" t="s">
        <v>76</v>
      </c>
      <c r="E6" s="36" t="s">
        <v>77</v>
      </c>
      <c r="F6" s="36"/>
      <c r="G6" s="37">
        <v>44928</v>
      </c>
      <c r="H6" s="37">
        <v>44935</v>
      </c>
      <c r="I6" s="37">
        <v>44955</v>
      </c>
      <c r="J6" s="48">
        <f t="shared" si="0"/>
        <v>27</v>
      </c>
      <c r="K6" s="48">
        <v>21</v>
      </c>
      <c r="L6" s="37">
        <v>44996</v>
      </c>
      <c r="M6" s="48">
        <f t="shared" ref="M6:M54" si="4">L6-I6</f>
        <v>41</v>
      </c>
      <c r="N6" s="37">
        <v>45053</v>
      </c>
      <c r="O6" s="48">
        <f t="shared" ref="O6:O54" si="5">N6-I6</f>
        <v>98</v>
      </c>
      <c r="P6" s="37">
        <v>45070</v>
      </c>
      <c r="Q6" s="48">
        <f t="shared" si="1"/>
        <v>17</v>
      </c>
      <c r="R6" s="48">
        <f t="shared" ref="R6:R54" si="6">P6-I6</f>
        <v>115</v>
      </c>
      <c r="S6" s="48">
        <f t="shared" ref="S6:S54" si="7">P6-G6</f>
        <v>142</v>
      </c>
      <c r="T6" s="33">
        <v>5</v>
      </c>
      <c r="U6" s="33">
        <v>2</v>
      </c>
      <c r="V6" s="33">
        <v>11</v>
      </c>
      <c r="W6" s="33">
        <v>13</v>
      </c>
      <c r="X6" s="33">
        <v>12</v>
      </c>
      <c r="Y6" s="33">
        <v>9</v>
      </c>
      <c r="Z6" s="33">
        <v>8</v>
      </c>
      <c r="AA6" s="33">
        <v>9</v>
      </c>
      <c r="AB6" s="33">
        <v>11</v>
      </c>
      <c r="AC6" s="33">
        <v>8</v>
      </c>
      <c r="AD6" s="33">
        <v>8</v>
      </c>
      <c r="AE6" s="33">
        <v>10</v>
      </c>
      <c r="AF6" s="65">
        <f t="shared" ref="AF6:AF54" si="8">AVERAGE(V6:AE6)</f>
        <v>9.9</v>
      </c>
      <c r="AG6" s="72">
        <f t="shared" ref="AG6:AG54" si="9">IF(AF6&gt;8,3,IF(AF6&gt;=6,2,1))</f>
        <v>3</v>
      </c>
      <c r="AH6" s="33">
        <v>4</v>
      </c>
      <c r="AI6" s="33">
        <v>2</v>
      </c>
      <c r="AJ6" s="33">
        <v>1</v>
      </c>
      <c r="AK6" s="33">
        <v>37</v>
      </c>
      <c r="AL6" s="33">
        <v>38</v>
      </c>
      <c r="AM6" s="33">
        <v>33</v>
      </c>
      <c r="AN6" s="33">
        <v>35</v>
      </c>
      <c r="AO6" s="33">
        <v>41</v>
      </c>
      <c r="AP6" s="33">
        <v>28</v>
      </c>
      <c r="AQ6" s="33">
        <v>43</v>
      </c>
      <c r="AR6" s="33">
        <v>40</v>
      </c>
      <c r="AS6" s="33">
        <v>42</v>
      </c>
      <c r="AT6" s="33">
        <v>38</v>
      </c>
      <c r="AU6" s="65">
        <f t="shared" ref="AU6:AU54" si="10">AVERAGE(AK6:AT6)</f>
        <v>37.5</v>
      </c>
      <c r="AV6" s="72">
        <f t="shared" ref="AV6:AV54" si="11">IF(AU6&gt;15,3,IF(AU6&gt;=10,2,1))</f>
        <v>3</v>
      </c>
      <c r="AW6" s="33" t="s">
        <v>74</v>
      </c>
      <c r="AX6" s="33">
        <v>7</v>
      </c>
      <c r="AY6" s="33">
        <v>9</v>
      </c>
      <c r="AZ6" s="33">
        <v>6</v>
      </c>
      <c r="BA6" s="33">
        <v>5</v>
      </c>
      <c r="BB6" s="33">
        <v>6</v>
      </c>
      <c r="BC6" s="33">
        <v>6</v>
      </c>
      <c r="BD6" s="33">
        <v>7</v>
      </c>
      <c r="BE6" s="33">
        <v>7</v>
      </c>
      <c r="BF6" s="33">
        <v>6</v>
      </c>
      <c r="BG6" s="33">
        <v>7</v>
      </c>
      <c r="BH6" s="87">
        <f t="shared" ref="BH6:BH54" si="12">AVERAGE(AX6:BG6)</f>
        <v>6.6</v>
      </c>
      <c r="BI6" s="33">
        <v>2</v>
      </c>
      <c r="BJ6" s="72">
        <v>1</v>
      </c>
      <c r="BK6" s="72">
        <v>5.2</v>
      </c>
      <c r="BL6" s="72">
        <v>5.3</v>
      </c>
      <c r="BM6" s="72">
        <v>5.2</v>
      </c>
      <c r="BN6" s="72">
        <v>5.1</v>
      </c>
      <c r="BO6" s="72">
        <v>5.3</v>
      </c>
      <c r="BP6" s="72">
        <v>4.5</v>
      </c>
      <c r="BQ6" s="72">
        <v>4.5</v>
      </c>
      <c r="BR6" s="72">
        <v>4.9</v>
      </c>
      <c r="BS6" s="72">
        <v>5.1</v>
      </c>
      <c r="BT6" s="72">
        <v>5.3</v>
      </c>
      <c r="BU6" s="87">
        <f t="shared" ref="BU6:BU54" si="13">AVERAGE(BK6:BT6)</f>
        <v>5.04</v>
      </c>
      <c r="BV6" s="72">
        <v>6.4</v>
      </c>
      <c r="BW6" s="72">
        <v>7.5</v>
      </c>
      <c r="BX6" s="90">
        <v>7.6</v>
      </c>
      <c r="BY6" s="72">
        <v>6.5</v>
      </c>
      <c r="BZ6" s="72">
        <v>7.5</v>
      </c>
      <c r="CA6" s="72">
        <v>6.2</v>
      </c>
      <c r="CB6" s="72">
        <v>6.1</v>
      </c>
      <c r="CC6" s="72">
        <v>5.6</v>
      </c>
      <c r="CD6" s="72">
        <v>6.2</v>
      </c>
      <c r="CE6" s="72">
        <v>6.4</v>
      </c>
      <c r="CF6" s="87">
        <f t="shared" ref="CF6:CF54" si="14">AVERAGE(BV6:CE6)</f>
        <v>6.6</v>
      </c>
      <c r="CG6" s="87">
        <f t="shared" ref="CG6:CG54" si="15">BU6/CF6</f>
        <v>0.763636363636363</v>
      </c>
      <c r="CH6" s="72">
        <v>1</v>
      </c>
      <c r="CI6" s="72">
        <v>1</v>
      </c>
      <c r="CJ6" s="72">
        <v>5</v>
      </c>
      <c r="CK6" s="72">
        <v>7</v>
      </c>
      <c r="CL6" s="72">
        <v>3</v>
      </c>
      <c r="CM6" s="72">
        <v>6.2</v>
      </c>
      <c r="CN6" s="72">
        <v>4.5</v>
      </c>
      <c r="CO6" s="72">
        <v>4.5</v>
      </c>
      <c r="CP6" s="72">
        <v>4.2</v>
      </c>
      <c r="CQ6" s="72">
        <v>6.5</v>
      </c>
      <c r="CR6" s="72">
        <v>5.1</v>
      </c>
      <c r="CS6" s="72">
        <v>5.1</v>
      </c>
      <c r="CT6" s="72">
        <v>4.4</v>
      </c>
      <c r="CU6" s="72">
        <v>4.3</v>
      </c>
      <c r="CV6" s="72">
        <v>6.1</v>
      </c>
      <c r="CW6" s="65">
        <f t="shared" ref="CW6:CW54" si="16">AVERAGE(CM6:CV6)</f>
        <v>5.09</v>
      </c>
      <c r="CX6" s="72">
        <v>5</v>
      </c>
      <c r="CY6" s="72">
        <v>5</v>
      </c>
      <c r="CZ6" s="72">
        <v>4</v>
      </c>
      <c r="DA6" s="72">
        <v>5</v>
      </c>
      <c r="DB6" s="72">
        <v>4</v>
      </c>
      <c r="DC6" s="72">
        <v>6</v>
      </c>
      <c r="DD6" s="72">
        <v>7</v>
      </c>
      <c r="DE6" s="72">
        <v>7</v>
      </c>
      <c r="DF6" s="72">
        <v>4</v>
      </c>
      <c r="DG6" s="72">
        <v>4</v>
      </c>
      <c r="DH6" s="65">
        <f t="shared" ref="DH6:DH54" si="17">AVERAGE(CX6:DG6)</f>
        <v>5.1</v>
      </c>
      <c r="DI6" s="72">
        <v>3.7</v>
      </c>
      <c r="DJ6" s="72">
        <v>3.6</v>
      </c>
      <c r="DK6" s="72">
        <v>4.2</v>
      </c>
      <c r="DL6" s="72">
        <v>4.1</v>
      </c>
      <c r="DM6" s="72">
        <v>3.7</v>
      </c>
      <c r="DN6" s="72">
        <v>3.7</v>
      </c>
      <c r="DO6" s="72">
        <v>3.9</v>
      </c>
      <c r="DP6" s="72">
        <v>3.8</v>
      </c>
      <c r="DQ6" s="72">
        <v>4.2</v>
      </c>
      <c r="DR6" s="72">
        <v>4</v>
      </c>
      <c r="DS6" s="65">
        <f t="shared" ref="DS6:DS54" si="18">AVERAGE(DI6:DR6)</f>
        <v>3.89</v>
      </c>
      <c r="DT6" s="33">
        <v>4</v>
      </c>
      <c r="DU6" s="33">
        <v>5</v>
      </c>
      <c r="DV6" s="33">
        <v>3</v>
      </c>
      <c r="DW6" s="33">
        <v>3</v>
      </c>
      <c r="DX6" s="33">
        <v>4</v>
      </c>
      <c r="DY6" s="65">
        <f t="shared" ref="DY6:DY54" si="19">AVERAGE(DT6:DX6)</f>
        <v>3.8</v>
      </c>
      <c r="DZ6" s="91">
        <f t="shared" si="2"/>
        <v>44.4444444444444</v>
      </c>
      <c r="EA6" s="91">
        <f t="shared" si="2"/>
        <v>83.3333333333333</v>
      </c>
      <c r="EB6" s="91">
        <f t="shared" si="2"/>
        <v>60</v>
      </c>
      <c r="EC6" s="91">
        <f t="shared" si="2"/>
        <v>50</v>
      </c>
      <c r="ED6" s="91">
        <f t="shared" si="2"/>
        <v>66.6666666666667</v>
      </c>
      <c r="EE6" s="106">
        <f t="shared" ref="EE6:EE54" si="20">AVERAGE(DZ6:ED6)</f>
        <v>60.8888888888889</v>
      </c>
      <c r="EF6" s="107">
        <v>43</v>
      </c>
      <c r="EG6" s="109">
        <v>39</v>
      </c>
      <c r="EH6" s="109">
        <v>31</v>
      </c>
      <c r="EI6" s="109">
        <v>47</v>
      </c>
      <c r="EJ6" s="109">
        <v>43</v>
      </c>
      <c r="EK6" s="65">
        <f t="shared" si="3"/>
        <v>40.6</v>
      </c>
      <c r="EL6" s="65">
        <f t="shared" ref="EL6:EL54" si="21">SUM(EF6:EJ6)</f>
        <v>203</v>
      </c>
      <c r="EM6" s="110">
        <v>3.05</v>
      </c>
      <c r="EN6" s="109">
        <v>2.62</v>
      </c>
      <c r="EO6" s="109">
        <v>3.5</v>
      </c>
      <c r="EP6" s="109">
        <v>5</v>
      </c>
      <c r="EQ6" s="109">
        <v>4.24</v>
      </c>
      <c r="ER6" s="65">
        <f t="shared" ref="ER6:ER54" si="22">AVERAGE(EM6:EQ6)</f>
        <v>3.682</v>
      </c>
      <c r="ES6" s="114">
        <f t="shared" ref="ES6:ES54" si="23">ER6*40</f>
        <v>147.28</v>
      </c>
      <c r="ET6" s="114">
        <f>EY6*'[1]50 gi chọn'!ER4</f>
        <v>80.8888888888889</v>
      </c>
      <c r="EU6" s="115">
        <f t="shared" ref="EU6:EU54" si="24">((ET6*10000)/20)/1000</f>
        <v>40.4444444444444</v>
      </c>
      <c r="EV6" s="115">
        <f t="shared" ref="EV6:EV54" si="25">((ES6*10000)/20)/1000</f>
        <v>73.64</v>
      </c>
      <c r="EW6" s="128">
        <f t="shared" ref="EW6:EW54" si="26">EU6/EV6</f>
        <v>0.549218419940853</v>
      </c>
      <c r="EX6" s="110">
        <v>40</v>
      </c>
      <c r="EY6" s="129">
        <f t="shared" ref="EY6:EY54" si="27">EX6-FC6-FE6</f>
        <v>32</v>
      </c>
      <c r="EZ6" s="33">
        <v>1</v>
      </c>
      <c r="FA6" s="33">
        <v>1</v>
      </c>
      <c r="FB6" s="33">
        <v>3</v>
      </c>
      <c r="FC6" s="48">
        <v>8</v>
      </c>
      <c r="FD6" s="130">
        <f t="shared" ref="FD6:FD54" si="28">FC6/EX6%</f>
        <v>20</v>
      </c>
      <c r="FE6" s="33"/>
      <c r="FF6" s="130">
        <v>0</v>
      </c>
      <c r="FG6" s="33">
        <v>4</v>
      </c>
      <c r="FH6" s="130">
        <f t="shared" ref="FH6:FH54" si="29">FG6/EL6%</f>
        <v>1.97044334975369</v>
      </c>
      <c r="FI6" s="134"/>
    </row>
    <row r="7" spans="1:165">
      <c r="A7" s="33">
        <v>3</v>
      </c>
      <c r="B7" s="34" t="s">
        <v>78</v>
      </c>
      <c r="C7" s="35">
        <v>5684</v>
      </c>
      <c r="D7" s="36" t="s">
        <v>79</v>
      </c>
      <c r="E7" s="36" t="s">
        <v>77</v>
      </c>
      <c r="F7" s="36"/>
      <c r="G7" s="37">
        <v>44928</v>
      </c>
      <c r="H7" s="37">
        <v>44933</v>
      </c>
      <c r="I7" s="37">
        <v>44955</v>
      </c>
      <c r="J7" s="48">
        <f t="shared" si="0"/>
        <v>27</v>
      </c>
      <c r="K7" s="48">
        <v>19</v>
      </c>
      <c r="L7" s="37">
        <v>44996</v>
      </c>
      <c r="M7" s="48">
        <f t="shared" si="4"/>
        <v>41</v>
      </c>
      <c r="N7" s="37">
        <v>45053</v>
      </c>
      <c r="O7" s="48">
        <f t="shared" si="5"/>
        <v>98</v>
      </c>
      <c r="P7" s="37">
        <v>45074</v>
      </c>
      <c r="Q7" s="48">
        <f t="shared" si="1"/>
        <v>21</v>
      </c>
      <c r="R7" s="48">
        <f t="shared" si="6"/>
        <v>119</v>
      </c>
      <c r="S7" s="48">
        <f t="shared" si="7"/>
        <v>146</v>
      </c>
      <c r="T7" s="33">
        <v>3</v>
      </c>
      <c r="U7" s="33">
        <v>2</v>
      </c>
      <c r="V7" s="33">
        <v>7</v>
      </c>
      <c r="W7" s="33">
        <v>8</v>
      </c>
      <c r="X7" s="33">
        <v>9</v>
      </c>
      <c r="Y7" s="33">
        <v>9</v>
      </c>
      <c r="Z7" s="33">
        <v>8</v>
      </c>
      <c r="AA7" s="33">
        <v>8</v>
      </c>
      <c r="AB7" s="33">
        <v>7</v>
      </c>
      <c r="AC7" s="33">
        <v>7</v>
      </c>
      <c r="AD7" s="33">
        <v>8</v>
      </c>
      <c r="AE7" s="33">
        <v>9</v>
      </c>
      <c r="AF7" s="65">
        <f t="shared" si="8"/>
        <v>8</v>
      </c>
      <c r="AG7" s="72">
        <f t="shared" si="9"/>
        <v>2</v>
      </c>
      <c r="AH7" s="33">
        <v>3</v>
      </c>
      <c r="AI7" s="33">
        <v>2</v>
      </c>
      <c r="AJ7" s="33">
        <v>1</v>
      </c>
      <c r="AK7" s="33">
        <v>45</v>
      </c>
      <c r="AL7" s="33">
        <v>47</v>
      </c>
      <c r="AM7" s="33">
        <v>47</v>
      </c>
      <c r="AN7" s="33">
        <v>47</v>
      </c>
      <c r="AO7" s="33">
        <v>50</v>
      </c>
      <c r="AP7" s="33">
        <v>48</v>
      </c>
      <c r="AQ7" s="33">
        <v>40</v>
      </c>
      <c r="AR7" s="33">
        <v>52</v>
      </c>
      <c r="AS7" s="33">
        <v>50</v>
      </c>
      <c r="AT7" s="33">
        <v>50</v>
      </c>
      <c r="AU7" s="65">
        <f t="shared" si="10"/>
        <v>47.6</v>
      </c>
      <c r="AV7" s="72">
        <f t="shared" si="11"/>
        <v>3</v>
      </c>
      <c r="AW7" s="33" t="s">
        <v>74</v>
      </c>
      <c r="AX7" s="33">
        <v>4</v>
      </c>
      <c r="AY7" s="33">
        <v>5</v>
      </c>
      <c r="AZ7" s="33">
        <v>4</v>
      </c>
      <c r="BA7" s="33">
        <v>5</v>
      </c>
      <c r="BB7" s="33">
        <v>4</v>
      </c>
      <c r="BC7" s="33">
        <v>5</v>
      </c>
      <c r="BD7" s="33">
        <v>4</v>
      </c>
      <c r="BE7" s="33">
        <v>4</v>
      </c>
      <c r="BF7" s="33">
        <v>5</v>
      </c>
      <c r="BG7" s="33">
        <v>5</v>
      </c>
      <c r="BH7" s="87">
        <f t="shared" si="12"/>
        <v>4.5</v>
      </c>
      <c r="BI7" s="33">
        <v>1</v>
      </c>
      <c r="BJ7" s="72">
        <v>5</v>
      </c>
      <c r="BK7" s="72">
        <v>4.6</v>
      </c>
      <c r="BL7" s="72">
        <v>5</v>
      </c>
      <c r="BM7" s="72">
        <v>5.2</v>
      </c>
      <c r="BN7" s="72">
        <v>5.3</v>
      </c>
      <c r="BO7" s="72">
        <v>4.8</v>
      </c>
      <c r="BP7" s="72">
        <v>5.4</v>
      </c>
      <c r="BQ7" s="72">
        <v>5.5</v>
      </c>
      <c r="BR7" s="72">
        <v>5.6</v>
      </c>
      <c r="BS7" s="72">
        <v>5.2</v>
      </c>
      <c r="BT7" s="72">
        <v>5.2</v>
      </c>
      <c r="BU7" s="87">
        <f t="shared" si="13"/>
        <v>5.18</v>
      </c>
      <c r="BV7" s="72">
        <v>5.4</v>
      </c>
      <c r="BW7" s="72">
        <v>5.3</v>
      </c>
      <c r="BX7" s="72">
        <v>5.5</v>
      </c>
      <c r="BY7" s="72">
        <v>5.5</v>
      </c>
      <c r="BZ7" s="72">
        <v>5.7</v>
      </c>
      <c r="CA7" s="72">
        <v>5.7</v>
      </c>
      <c r="CB7" s="72">
        <v>5.7</v>
      </c>
      <c r="CC7" s="72">
        <v>5.2</v>
      </c>
      <c r="CD7" s="72">
        <v>5.7</v>
      </c>
      <c r="CE7" s="72">
        <v>5.7</v>
      </c>
      <c r="CF7" s="87">
        <f t="shared" si="14"/>
        <v>5.54</v>
      </c>
      <c r="CG7" s="87">
        <f t="shared" si="15"/>
        <v>0.935018050541516</v>
      </c>
      <c r="CH7" s="72">
        <v>1</v>
      </c>
      <c r="CI7" s="72">
        <v>1</v>
      </c>
      <c r="CJ7" s="72">
        <v>5</v>
      </c>
      <c r="CK7" s="72">
        <v>2</v>
      </c>
      <c r="CL7" s="72">
        <v>5</v>
      </c>
      <c r="CM7" s="72">
        <v>11</v>
      </c>
      <c r="CN7" s="72">
        <v>9.5</v>
      </c>
      <c r="CO7" s="72">
        <v>9.8</v>
      </c>
      <c r="CP7" s="72">
        <v>9.5</v>
      </c>
      <c r="CQ7" s="72">
        <v>10</v>
      </c>
      <c r="CR7" s="72">
        <v>11</v>
      </c>
      <c r="CS7" s="72">
        <v>9.8</v>
      </c>
      <c r="CT7" s="72">
        <v>10</v>
      </c>
      <c r="CU7" s="72">
        <v>8.5</v>
      </c>
      <c r="CV7" s="72">
        <v>9.5</v>
      </c>
      <c r="CW7" s="65">
        <f t="shared" si="16"/>
        <v>9.86</v>
      </c>
      <c r="CX7" s="72">
        <v>2</v>
      </c>
      <c r="CY7" s="72">
        <v>3</v>
      </c>
      <c r="CZ7" s="72">
        <v>3</v>
      </c>
      <c r="DA7" s="72">
        <v>3</v>
      </c>
      <c r="DB7" s="72">
        <v>2</v>
      </c>
      <c r="DC7" s="72">
        <v>3</v>
      </c>
      <c r="DD7" s="72">
        <v>2</v>
      </c>
      <c r="DE7" s="72">
        <v>2</v>
      </c>
      <c r="DF7" s="72">
        <v>2</v>
      </c>
      <c r="DG7" s="72">
        <v>3</v>
      </c>
      <c r="DH7" s="65">
        <f t="shared" si="17"/>
        <v>2.5</v>
      </c>
      <c r="DI7" s="72">
        <v>4.7</v>
      </c>
      <c r="DJ7" s="72">
        <v>4.6</v>
      </c>
      <c r="DK7" s="72">
        <v>5.3</v>
      </c>
      <c r="DL7" s="72">
        <v>4.4</v>
      </c>
      <c r="DM7" s="72">
        <v>4.8</v>
      </c>
      <c r="DN7" s="72">
        <v>5</v>
      </c>
      <c r="DO7" s="72">
        <v>4.7</v>
      </c>
      <c r="DP7" s="72">
        <v>4.6</v>
      </c>
      <c r="DQ7" s="72">
        <v>4.9</v>
      </c>
      <c r="DR7" s="72">
        <v>4.7</v>
      </c>
      <c r="DS7" s="65">
        <f t="shared" si="18"/>
        <v>4.77</v>
      </c>
      <c r="DT7" s="33">
        <v>3</v>
      </c>
      <c r="DU7" s="33">
        <v>4</v>
      </c>
      <c r="DV7" s="33">
        <v>3</v>
      </c>
      <c r="DW7" s="33">
        <v>4</v>
      </c>
      <c r="DX7" s="33">
        <v>5</v>
      </c>
      <c r="DY7" s="65">
        <f t="shared" si="19"/>
        <v>3.8</v>
      </c>
      <c r="DZ7" s="91">
        <f t="shared" si="2"/>
        <v>60</v>
      </c>
      <c r="EA7" s="91">
        <f>(DU7/AZ7)*100</f>
        <v>100</v>
      </c>
      <c r="EB7" s="91">
        <f t="shared" si="2"/>
        <v>60</v>
      </c>
      <c r="EC7" s="91">
        <f t="shared" si="2"/>
        <v>100</v>
      </c>
      <c r="ED7" s="91">
        <f t="shared" si="2"/>
        <v>100</v>
      </c>
      <c r="EE7" s="106">
        <f t="shared" si="20"/>
        <v>84</v>
      </c>
      <c r="EF7" s="107">
        <v>33</v>
      </c>
      <c r="EG7" s="109">
        <v>38</v>
      </c>
      <c r="EH7" s="109">
        <v>57</v>
      </c>
      <c r="EI7" s="109">
        <v>66</v>
      </c>
      <c r="EJ7" s="109">
        <v>36</v>
      </c>
      <c r="EK7" s="65">
        <f t="shared" si="3"/>
        <v>46</v>
      </c>
      <c r="EL7" s="65">
        <f t="shared" si="21"/>
        <v>230</v>
      </c>
      <c r="EM7" s="110">
        <v>2.7</v>
      </c>
      <c r="EN7" s="109">
        <v>2.92</v>
      </c>
      <c r="EO7" s="109">
        <v>3.9</v>
      </c>
      <c r="EP7" s="109">
        <v>4.8</v>
      </c>
      <c r="EQ7" s="109">
        <v>2.5</v>
      </c>
      <c r="ER7" s="65">
        <f t="shared" si="22"/>
        <v>3.364</v>
      </c>
      <c r="ES7" s="114">
        <f t="shared" si="23"/>
        <v>134.56</v>
      </c>
      <c r="ET7" s="114">
        <f>EY7*'[1]50 gi chọn'!ER5</f>
        <v>95.8444444444444</v>
      </c>
      <c r="EU7" s="115">
        <f t="shared" si="24"/>
        <v>47.9222222222222</v>
      </c>
      <c r="EV7" s="115">
        <f t="shared" si="25"/>
        <v>67.28</v>
      </c>
      <c r="EW7" s="128">
        <f t="shared" si="26"/>
        <v>0.712280354075836</v>
      </c>
      <c r="EX7" s="110">
        <v>40</v>
      </c>
      <c r="EY7" s="129">
        <f t="shared" si="27"/>
        <v>38</v>
      </c>
      <c r="EZ7" s="33">
        <v>1</v>
      </c>
      <c r="FA7" s="33">
        <v>1</v>
      </c>
      <c r="FB7" s="33">
        <v>1</v>
      </c>
      <c r="FC7" s="48">
        <v>2</v>
      </c>
      <c r="FD7" s="130">
        <f t="shared" si="28"/>
        <v>5</v>
      </c>
      <c r="FE7" s="33"/>
      <c r="FF7" s="130">
        <v>0</v>
      </c>
      <c r="FG7" s="33">
        <v>0</v>
      </c>
      <c r="FH7" s="130">
        <f t="shared" si="29"/>
        <v>0</v>
      </c>
      <c r="FI7" s="134"/>
    </row>
    <row r="8" spans="1:165">
      <c r="A8" s="33">
        <v>4</v>
      </c>
      <c r="B8" s="34" t="s">
        <v>80</v>
      </c>
      <c r="C8" s="35">
        <v>5698</v>
      </c>
      <c r="D8" s="38" t="s">
        <v>81</v>
      </c>
      <c r="E8" s="36" t="s">
        <v>77</v>
      </c>
      <c r="F8" s="36" t="s">
        <v>82</v>
      </c>
      <c r="G8" s="37">
        <v>44928</v>
      </c>
      <c r="H8" s="37">
        <v>44935</v>
      </c>
      <c r="I8" s="37">
        <v>44955</v>
      </c>
      <c r="J8" s="48">
        <f t="shared" si="0"/>
        <v>27</v>
      </c>
      <c r="K8" s="48">
        <v>19</v>
      </c>
      <c r="L8" s="37">
        <v>44992</v>
      </c>
      <c r="M8" s="48">
        <f t="shared" si="4"/>
        <v>37</v>
      </c>
      <c r="N8" s="37">
        <v>45053</v>
      </c>
      <c r="O8" s="48">
        <f t="shared" si="5"/>
        <v>98</v>
      </c>
      <c r="P8" s="37">
        <v>45070</v>
      </c>
      <c r="Q8" s="48">
        <f t="shared" si="1"/>
        <v>17</v>
      </c>
      <c r="R8" s="48">
        <f t="shared" si="6"/>
        <v>115</v>
      </c>
      <c r="S8" s="48">
        <f t="shared" si="7"/>
        <v>142</v>
      </c>
      <c r="T8" s="33">
        <v>3</v>
      </c>
      <c r="U8" s="33">
        <v>2</v>
      </c>
      <c r="V8" s="33">
        <v>12</v>
      </c>
      <c r="W8" s="33">
        <v>10</v>
      </c>
      <c r="X8" s="33">
        <v>10</v>
      </c>
      <c r="Y8" s="33">
        <v>8</v>
      </c>
      <c r="Z8" s="33">
        <v>11</v>
      </c>
      <c r="AA8" s="33">
        <v>10</v>
      </c>
      <c r="AB8" s="33">
        <v>10</v>
      </c>
      <c r="AC8" s="33">
        <v>10</v>
      </c>
      <c r="AD8" s="33">
        <v>9</v>
      </c>
      <c r="AE8" s="33">
        <v>9</v>
      </c>
      <c r="AF8" s="65">
        <f t="shared" si="8"/>
        <v>9.9</v>
      </c>
      <c r="AG8" s="72">
        <f t="shared" si="9"/>
        <v>3</v>
      </c>
      <c r="AH8" s="33">
        <v>4</v>
      </c>
      <c r="AI8" s="33">
        <v>1</v>
      </c>
      <c r="AJ8" s="33">
        <v>1</v>
      </c>
      <c r="AK8" s="33">
        <v>26</v>
      </c>
      <c r="AL8" s="33">
        <v>23</v>
      </c>
      <c r="AM8" s="33">
        <v>27</v>
      </c>
      <c r="AN8" s="33">
        <v>31</v>
      </c>
      <c r="AO8" s="33">
        <v>32</v>
      </c>
      <c r="AP8" s="33">
        <v>30</v>
      </c>
      <c r="AQ8" s="33">
        <v>31</v>
      </c>
      <c r="AR8" s="33">
        <v>29</v>
      </c>
      <c r="AS8" s="33">
        <v>32</v>
      </c>
      <c r="AT8" s="33">
        <v>30</v>
      </c>
      <c r="AU8" s="65">
        <f t="shared" si="10"/>
        <v>29.1</v>
      </c>
      <c r="AV8" s="72">
        <f t="shared" si="11"/>
        <v>3</v>
      </c>
      <c r="AW8" s="33" t="s">
        <v>74</v>
      </c>
      <c r="AX8" s="33">
        <v>8</v>
      </c>
      <c r="AY8" s="33">
        <v>7</v>
      </c>
      <c r="AZ8" s="33">
        <v>7</v>
      </c>
      <c r="BA8" s="33">
        <v>8</v>
      </c>
      <c r="BB8" s="33">
        <v>8</v>
      </c>
      <c r="BC8" s="33">
        <v>8</v>
      </c>
      <c r="BD8" s="33">
        <v>8</v>
      </c>
      <c r="BE8" s="33">
        <v>8</v>
      </c>
      <c r="BF8" s="33">
        <v>7</v>
      </c>
      <c r="BG8" s="33">
        <v>7</v>
      </c>
      <c r="BH8" s="87">
        <f t="shared" si="12"/>
        <v>7.6</v>
      </c>
      <c r="BI8" s="33">
        <v>1</v>
      </c>
      <c r="BJ8" s="72">
        <v>3</v>
      </c>
      <c r="BK8" s="72">
        <v>3.9</v>
      </c>
      <c r="BL8" s="72">
        <v>4.2</v>
      </c>
      <c r="BM8" s="72">
        <v>4.1</v>
      </c>
      <c r="BN8" s="72">
        <v>4.1</v>
      </c>
      <c r="BO8" s="72">
        <v>4.4</v>
      </c>
      <c r="BP8" s="72">
        <v>4.2</v>
      </c>
      <c r="BQ8" s="72">
        <v>3.7</v>
      </c>
      <c r="BR8" s="72">
        <v>3.9</v>
      </c>
      <c r="BS8" s="72">
        <v>3.7</v>
      </c>
      <c r="BT8" s="72">
        <v>3.9</v>
      </c>
      <c r="BU8" s="87">
        <f t="shared" si="13"/>
        <v>4.01</v>
      </c>
      <c r="BV8" s="72">
        <v>4.4</v>
      </c>
      <c r="BW8" s="72">
        <v>4.6</v>
      </c>
      <c r="BX8" s="72">
        <v>4.3</v>
      </c>
      <c r="BY8" s="72">
        <v>4.5</v>
      </c>
      <c r="BZ8" s="72">
        <v>4.5</v>
      </c>
      <c r="CA8" s="72">
        <v>4.9</v>
      </c>
      <c r="CB8" s="72">
        <v>4.3</v>
      </c>
      <c r="CC8" s="72">
        <v>4.1</v>
      </c>
      <c r="CD8" s="72">
        <v>4.3</v>
      </c>
      <c r="CE8" s="72">
        <v>4.2</v>
      </c>
      <c r="CF8" s="87">
        <f t="shared" si="14"/>
        <v>4.41</v>
      </c>
      <c r="CG8" s="87">
        <f t="shared" si="15"/>
        <v>0.909297052154195</v>
      </c>
      <c r="CH8" s="72">
        <v>1</v>
      </c>
      <c r="CI8" s="72">
        <v>1</v>
      </c>
      <c r="CJ8" s="72">
        <v>5</v>
      </c>
      <c r="CK8" s="72">
        <v>7</v>
      </c>
      <c r="CL8" s="72">
        <v>3</v>
      </c>
      <c r="CM8" s="72">
        <v>6.5</v>
      </c>
      <c r="CN8" s="72">
        <v>5.5</v>
      </c>
      <c r="CO8" s="72">
        <v>6.1</v>
      </c>
      <c r="CP8" s="72">
        <v>6.5</v>
      </c>
      <c r="CQ8" s="72">
        <v>5.8</v>
      </c>
      <c r="CR8" s="72">
        <v>6.5</v>
      </c>
      <c r="CS8" s="72">
        <v>7.5</v>
      </c>
      <c r="CT8" s="72">
        <v>7.5</v>
      </c>
      <c r="CU8" s="72">
        <v>7</v>
      </c>
      <c r="CV8" s="72">
        <v>7</v>
      </c>
      <c r="CW8" s="65">
        <f t="shared" si="16"/>
        <v>6.59</v>
      </c>
      <c r="CX8" s="72">
        <v>2</v>
      </c>
      <c r="CY8" s="72">
        <v>2</v>
      </c>
      <c r="CZ8" s="72">
        <v>2</v>
      </c>
      <c r="DA8" s="72">
        <v>3</v>
      </c>
      <c r="DB8" s="72">
        <v>2</v>
      </c>
      <c r="DC8" s="72">
        <v>2</v>
      </c>
      <c r="DD8" s="72">
        <v>2</v>
      </c>
      <c r="DE8" s="72">
        <v>2</v>
      </c>
      <c r="DF8" s="72">
        <v>2</v>
      </c>
      <c r="DG8" s="72">
        <v>2</v>
      </c>
      <c r="DH8" s="65">
        <f t="shared" si="17"/>
        <v>2.1</v>
      </c>
      <c r="DI8" s="72">
        <v>3.8</v>
      </c>
      <c r="DJ8" s="72">
        <v>4.1</v>
      </c>
      <c r="DK8" s="72">
        <v>3.6</v>
      </c>
      <c r="DL8" s="72">
        <v>4</v>
      </c>
      <c r="DM8" s="72">
        <v>3.6</v>
      </c>
      <c r="DN8" s="72">
        <v>3.9</v>
      </c>
      <c r="DO8" s="72">
        <v>3.7</v>
      </c>
      <c r="DP8" s="72">
        <v>3.9</v>
      </c>
      <c r="DQ8" s="72">
        <v>4</v>
      </c>
      <c r="DR8" s="72">
        <v>2.9</v>
      </c>
      <c r="DS8" s="65">
        <f t="shared" si="18"/>
        <v>3.75</v>
      </c>
      <c r="DT8" s="33">
        <v>7</v>
      </c>
      <c r="DU8" s="33">
        <v>6</v>
      </c>
      <c r="DV8" s="33">
        <v>8</v>
      </c>
      <c r="DW8" s="33">
        <v>7</v>
      </c>
      <c r="DX8" s="33">
        <v>6</v>
      </c>
      <c r="DY8" s="65">
        <f t="shared" si="19"/>
        <v>6.8</v>
      </c>
      <c r="DZ8" s="91">
        <f t="shared" si="2"/>
        <v>100</v>
      </c>
      <c r="EA8" s="91">
        <f t="shared" si="2"/>
        <v>85.7142857142857</v>
      </c>
      <c r="EB8" s="91">
        <f t="shared" si="2"/>
        <v>100</v>
      </c>
      <c r="EC8" s="91">
        <f t="shared" si="2"/>
        <v>87.5</v>
      </c>
      <c r="ED8" s="91">
        <f t="shared" si="2"/>
        <v>75</v>
      </c>
      <c r="EE8" s="106">
        <f t="shared" si="20"/>
        <v>89.6428571428571</v>
      </c>
      <c r="EF8" s="107">
        <v>111</v>
      </c>
      <c r="EG8" s="109">
        <v>82</v>
      </c>
      <c r="EH8" s="109">
        <v>87</v>
      </c>
      <c r="EI8" s="109">
        <v>69</v>
      </c>
      <c r="EJ8" s="109">
        <v>85</v>
      </c>
      <c r="EK8" s="65">
        <f t="shared" si="3"/>
        <v>86.8</v>
      </c>
      <c r="EL8" s="65">
        <f t="shared" si="21"/>
        <v>434</v>
      </c>
      <c r="EM8" s="110">
        <v>3.35</v>
      </c>
      <c r="EN8" s="109">
        <v>2.97</v>
      </c>
      <c r="EO8" s="109">
        <v>0.9</v>
      </c>
      <c r="EP8" s="109">
        <v>2.46</v>
      </c>
      <c r="EQ8" s="109">
        <v>2.7</v>
      </c>
      <c r="ER8" s="65">
        <f t="shared" si="22"/>
        <v>2.476</v>
      </c>
      <c r="ES8" s="114">
        <f t="shared" si="23"/>
        <v>99.04</v>
      </c>
      <c r="ET8" s="114">
        <f>EY8*'[1]50 gi chọn'!ER6</f>
        <v>83.3333333333333</v>
      </c>
      <c r="EU8" s="115">
        <f t="shared" si="24"/>
        <v>41.6666666666667</v>
      </c>
      <c r="EV8" s="115">
        <f t="shared" si="25"/>
        <v>49.52</v>
      </c>
      <c r="EW8" s="128">
        <f t="shared" si="26"/>
        <v>0.841410877759828</v>
      </c>
      <c r="EX8" s="110">
        <v>40</v>
      </c>
      <c r="EY8" s="129">
        <f t="shared" si="27"/>
        <v>40</v>
      </c>
      <c r="EZ8" s="33">
        <v>1</v>
      </c>
      <c r="FA8" s="33">
        <v>1</v>
      </c>
      <c r="FB8" s="33">
        <v>1</v>
      </c>
      <c r="FC8" s="48"/>
      <c r="FD8" s="130">
        <f t="shared" si="28"/>
        <v>0</v>
      </c>
      <c r="FE8" s="33"/>
      <c r="FF8" s="130">
        <v>0</v>
      </c>
      <c r="FG8" s="33">
        <v>8</v>
      </c>
      <c r="FH8" s="130">
        <f t="shared" si="29"/>
        <v>1.84331797235023</v>
      </c>
      <c r="FI8" s="134"/>
    </row>
    <row r="9" ht="25.5" spans="1:165">
      <c r="A9" s="33">
        <v>5</v>
      </c>
      <c r="B9" s="34" t="s">
        <v>83</v>
      </c>
      <c r="C9" s="35">
        <v>5718</v>
      </c>
      <c r="D9" s="38" t="s">
        <v>84</v>
      </c>
      <c r="E9" s="36" t="s">
        <v>77</v>
      </c>
      <c r="F9" s="36" t="s">
        <v>82</v>
      </c>
      <c r="G9" s="37">
        <v>44928</v>
      </c>
      <c r="H9" s="37">
        <v>44952</v>
      </c>
      <c r="I9" s="37">
        <v>44964</v>
      </c>
      <c r="J9" s="48">
        <f t="shared" si="0"/>
        <v>36</v>
      </c>
      <c r="K9" s="48">
        <v>19</v>
      </c>
      <c r="L9" s="37">
        <v>45016</v>
      </c>
      <c r="M9" s="48">
        <f t="shared" si="4"/>
        <v>52</v>
      </c>
      <c r="N9" s="37">
        <v>45067</v>
      </c>
      <c r="O9" s="48">
        <f t="shared" si="5"/>
        <v>103</v>
      </c>
      <c r="P9" s="37">
        <v>45074</v>
      </c>
      <c r="Q9" s="48">
        <f t="shared" si="1"/>
        <v>7</v>
      </c>
      <c r="R9" s="48">
        <f t="shared" si="6"/>
        <v>110</v>
      </c>
      <c r="S9" s="48">
        <f t="shared" si="7"/>
        <v>146</v>
      </c>
      <c r="T9" s="33">
        <v>3</v>
      </c>
      <c r="U9" s="33">
        <v>2</v>
      </c>
      <c r="V9" s="33">
        <v>5</v>
      </c>
      <c r="W9" s="33">
        <v>7</v>
      </c>
      <c r="X9" s="33">
        <v>7</v>
      </c>
      <c r="Y9" s="33">
        <v>7</v>
      </c>
      <c r="Z9" s="33">
        <v>8</v>
      </c>
      <c r="AA9" s="33">
        <v>7</v>
      </c>
      <c r="AB9" s="33">
        <v>7</v>
      </c>
      <c r="AC9" s="33">
        <v>7</v>
      </c>
      <c r="AD9" s="33">
        <v>6</v>
      </c>
      <c r="AE9" s="33">
        <v>7</v>
      </c>
      <c r="AF9" s="65">
        <f t="shared" si="8"/>
        <v>6.8</v>
      </c>
      <c r="AG9" s="72">
        <f t="shared" si="9"/>
        <v>2</v>
      </c>
      <c r="AH9" s="33">
        <v>4</v>
      </c>
      <c r="AI9" s="33">
        <v>2</v>
      </c>
      <c r="AJ9" s="33">
        <v>1</v>
      </c>
      <c r="AK9" s="33">
        <v>45</v>
      </c>
      <c r="AL9" s="33">
        <v>40</v>
      </c>
      <c r="AM9" s="33">
        <v>43</v>
      </c>
      <c r="AN9" s="33">
        <v>41</v>
      </c>
      <c r="AO9" s="33">
        <v>45</v>
      </c>
      <c r="AP9" s="33">
        <v>43</v>
      </c>
      <c r="AQ9" s="33">
        <v>42</v>
      </c>
      <c r="AR9" s="33">
        <v>47</v>
      </c>
      <c r="AS9" s="33">
        <v>40</v>
      </c>
      <c r="AT9" s="33">
        <v>41</v>
      </c>
      <c r="AU9" s="65">
        <f t="shared" si="10"/>
        <v>42.7</v>
      </c>
      <c r="AV9" s="72">
        <f t="shared" si="11"/>
        <v>3</v>
      </c>
      <c r="AW9" s="33" t="s">
        <v>74</v>
      </c>
      <c r="AX9" s="33">
        <v>5</v>
      </c>
      <c r="AY9" s="33">
        <v>4</v>
      </c>
      <c r="AZ9" s="33">
        <v>5</v>
      </c>
      <c r="BA9" s="33">
        <v>6</v>
      </c>
      <c r="BB9" s="33">
        <v>5</v>
      </c>
      <c r="BC9" s="33">
        <v>4</v>
      </c>
      <c r="BD9" s="33">
        <v>6</v>
      </c>
      <c r="BE9" s="33">
        <v>5</v>
      </c>
      <c r="BF9" s="33">
        <v>6</v>
      </c>
      <c r="BG9" s="33">
        <v>6</v>
      </c>
      <c r="BH9" s="87">
        <f t="shared" si="12"/>
        <v>5.2</v>
      </c>
      <c r="BI9" s="33">
        <v>1</v>
      </c>
      <c r="BJ9" s="72">
        <v>3</v>
      </c>
      <c r="BK9" s="72">
        <v>4.8</v>
      </c>
      <c r="BL9" s="72">
        <v>4.5</v>
      </c>
      <c r="BM9" s="72">
        <v>4.7</v>
      </c>
      <c r="BN9" s="72">
        <v>5</v>
      </c>
      <c r="BO9" s="72">
        <v>5.3</v>
      </c>
      <c r="BP9" s="72">
        <v>5.2</v>
      </c>
      <c r="BQ9" s="72">
        <v>5.2</v>
      </c>
      <c r="BR9" s="72">
        <v>4.8</v>
      </c>
      <c r="BS9" s="72">
        <v>5</v>
      </c>
      <c r="BT9" s="72">
        <v>5.1</v>
      </c>
      <c r="BU9" s="87">
        <f t="shared" si="13"/>
        <v>4.96</v>
      </c>
      <c r="BV9" s="72">
        <v>7.2</v>
      </c>
      <c r="BW9" s="72">
        <v>7</v>
      </c>
      <c r="BX9" s="72">
        <v>7.2</v>
      </c>
      <c r="BY9" s="72">
        <v>7.2</v>
      </c>
      <c r="BZ9" s="72">
        <v>6.8</v>
      </c>
      <c r="CA9" s="72">
        <v>6.9</v>
      </c>
      <c r="CB9" s="72">
        <v>7</v>
      </c>
      <c r="CC9" s="72">
        <v>6.8</v>
      </c>
      <c r="CD9" s="72">
        <v>7.2</v>
      </c>
      <c r="CE9" s="72">
        <v>7.2</v>
      </c>
      <c r="CF9" s="87">
        <f t="shared" si="14"/>
        <v>7.05</v>
      </c>
      <c r="CG9" s="87">
        <f t="shared" si="15"/>
        <v>0.70354609929078</v>
      </c>
      <c r="CH9" s="72">
        <v>1</v>
      </c>
      <c r="CI9" s="72">
        <v>1</v>
      </c>
      <c r="CJ9" s="72">
        <v>5</v>
      </c>
      <c r="CK9" s="72">
        <v>7</v>
      </c>
      <c r="CL9" s="72">
        <v>3</v>
      </c>
      <c r="CM9" s="72">
        <v>5.5</v>
      </c>
      <c r="CN9" s="72">
        <v>5.6</v>
      </c>
      <c r="CO9" s="72">
        <v>6</v>
      </c>
      <c r="CP9" s="72">
        <v>5</v>
      </c>
      <c r="CQ9" s="72">
        <v>5.5</v>
      </c>
      <c r="CR9" s="72">
        <v>6</v>
      </c>
      <c r="CS9" s="72">
        <v>5</v>
      </c>
      <c r="CT9" s="72">
        <v>5.7</v>
      </c>
      <c r="CU9" s="72">
        <v>5.6</v>
      </c>
      <c r="CV9" s="72">
        <v>5.3</v>
      </c>
      <c r="CW9" s="65">
        <f t="shared" si="16"/>
        <v>5.52</v>
      </c>
      <c r="CX9" s="72">
        <v>9</v>
      </c>
      <c r="CY9" s="72">
        <v>9</v>
      </c>
      <c r="CZ9" s="72">
        <v>6</v>
      </c>
      <c r="DA9" s="72">
        <v>6</v>
      </c>
      <c r="DB9" s="72">
        <v>7</v>
      </c>
      <c r="DC9" s="72">
        <v>8</v>
      </c>
      <c r="DD9" s="72">
        <v>9</v>
      </c>
      <c r="DE9" s="72">
        <v>7</v>
      </c>
      <c r="DF9" s="72">
        <v>8</v>
      </c>
      <c r="DG9" s="72">
        <v>7</v>
      </c>
      <c r="DH9" s="65">
        <f t="shared" si="17"/>
        <v>7.6</v>
      </c>
      <c r="DI9" s="72">
        <v>6.9</v>
      </c>
      <c r="DJ9" s="72">
        <v>7</v>
      </c>
      <c r="DK9" s="72">
        <v>6.8</v>
      </c>
      <c r="DL9" s="72">
        <v>6.7</v>
      </c>
      <c r="DM9" s="72">
        <v>7.2</v>
      </c>
      <c r="DN9" s="72">
        <v>6.8</v>
      </c>
      <c r="DO9" s="72">
        <v>7</v>
      </c>
      <c r="DP9" s="72">
        <v>7</v>
      </c>
      <c r="DQ9" s="72">
        <v>6.8</v>
      </c>
      <c r="DR9" s="72">
        <v>6.9</v>
      </c>
      <c r="DS9" s="65">
        <f t="shared" si="18"/>
        <v>6.91</v>
      </c>
      <c r="DT9" s="33">
        <v>3</v>
      </c>
      <c r="DU9" s="33">
        <v>3</v>
      </c>
      <c r="DV9" s="33">
        <v>4</v>
      </c>
      <c r="DW9" s="33">
        <v>5</v>
      </c>
      <c r="DX9" s="33">
        <v>5</v>
      </c>
      <c r="DY9" s="65">
        <f t="shared" si="19"/>
        <v>4</v>
      </c>
      <c r="DZ9" s="91">
        <f t="shared" si="2"/>
        <v>75</v>
      </c>
      <c r="EA9" s="91">
        <f t="shared" si="2"/>
        <v>60</v>
      </c>
      <c r="EB9" s="91">
        <f t="shared" si="2"/>
        <v>66.6666666666667</v>
      </c>
      <c r="EC9" s="91">
        <f t="shared" si="2"/>
        <v>100</v>
      </c>
      <c r="ED9" s="91">
        <f t="shared" si="2"/>
        <v>125</v>
      </c>
      <c r="EE9" s="106">
        <f t="shared" si="20"/>
        <v>85.3333333333333</v>
      </c>
      <c r="EF9" s="107">
        <v>17</v>
      </c>
      <c r="EG9" s="109">
        <v>17</v>
      </c>
      <c r="EH9" s="109">
        <v>15</v>
      </c>
      <c r="EI9" s="109">
        <v>12</v>
      </c>
      <c r="EJ9" s="109">
        <v>17</v>
      </c>
      <c r="EK9" s="65">
        <f t="shared" si="3"/>
        <v>15.6</v>
      </c>
      <c r="EL9" s="65">
        <f t="shared" si="21"/>
        <v>78</v>
      </c>
      <c r="EM9" s="110">
        <v>1.7</v>
      </c>
      <c r="EN9" s="109">
        <v>2.2</v>
      </c>
      <c r="EO9" s="109">
        <v>1.5</v>
      </c>
      <c r="EP9" s="109">
        <v>1.2</v>
      </c>
      <c r="EQ9" s="109">
        <v>1.1</v>
      </c>
      <c r="ER9" s="65">
        <f t="shared" si="22"/>
        <v>1.54</v>
      </c>
      <c r="ES9" s="114">
        <f t="shared" si="23"/>
        <v>61.6</v>
      </c>
      <c r="ET9" s="114">
        <f>EY9*'[1]50 gi chọn'!ER7</f>
        <v>35.2692307692308</v>
      </c>
      <c r="EU9" s="115">
        <f t="shared" si="24"/>
        <v>17.6346153846154</v>
      </c>
      <c r="EV9" s="115">
        <f t="shared" si="25"/>
        <v>30.8</v>
      </c>
      <c r="EW9" s="128">
        <f t="shared" si="26"/>
        <v>0.572552447552447</v>
      </c>
      <c r="EX9" s="110">
        <v>40</v>
      </c>
      <c r="EY9" s="129">
        <f t="shared" si="27"/>
        <v>35</v>
      </c>
      <c r="EZ9" s="33">
        <v>1</v>
      </c>
      <c r="FA9" s="33">
        <v>1</v>
      </c>
      <c r="FB9" s="33">
        <v>3</v>
      </c>
      <c r="FC9" s="48">
        <v>3</v>
      </c>
      <c r="FD9" s="130">
        <f t="shared" si="28"/>
        <v>7.5</v>
      </c>
      <c r="FE9" s="33">
        <v>2</v>
      </c>
      <c r="FF9" s="130">
        <v>5</v>
      </c>
      <c r="FG9" s="33">
        <v>2</v>
      </c>
      <c r="FH9" s="130">
        <f t="shared" si="29"/>
        <v>2.56410256410256</v>
      </c>
      <c r="FI9" s="134"/>
    </row>
    <row r="10" spans="1:165">
      <c r="A10" s="33">
        <v>6</v>
      </c>
      <c r="B10" s="34" t="s">
        <v>85</v>
      </c>
      <c r="C10" s="35">
        <v>5723</v>
      </c>
      <c r="D10" s="36" t="s">
        <v>86</v>
      </c>
      <c r="E10" s="36" t="s">
        <v>77</v>
      </c>
      <c r="F10" s="36" t="s">
        <v>82</v>
      </c>
      <c r="G10" s="37">
        <v>44928</v>
      </c>
      <c r="H10" s="37">
        <v>44933</v>
      </c>
      <c r="I10" s="37">
        <v>44955</v>
      </c>
      <c r="J10" s="48">
        <f t="shared" si="0"/>
        <v>27</v>
      </c>
      <c r="K10" s="48">
        <v>19</v>
      </c>
      <c r="L10" s="37">
        <v>45001</v>
      </c>
      <c r="M10" s="48">
        <f t="shared" si="4"/>
        <v>46</v>
      </c>
      <c r="N10" s="37">
        <v>45053</v>
      </c>
      <c r="O10" s="48">
        <f t="shared" si="5"/>
        <v>98</v>
      </c>
      <c r="P10" s="37">
        <v>45074</v>
      </c>
      <c r="Q10" s="48">
        <f t="shared" si="1"/>
        <v>21</v>
      </c>
      <c r="R10" s="48">
        <f t="shared" si="6"/>
        <v>119</v>
      </c>
      <c r="S10" s="48">
        <f t="shared" si="7"/>
        <v>146</v>
      </c>
      <c r="T10" s="33">
        <v>5</v>
      </c>
      <c r="U10" s="33">
        <v>2</v>
      </c>
      <c r="V10" s="33">
        <v>9</v>
      </c>
      <c r="W10" s="33">
        <v>9</v>
      </c>
      <c r="X10" s="33">
        <v>10</v>
      </c>
      <c r="Y10" s="33">
        <v>11</v>
      </c>
      <c r="Z10" s="33">
        <v>10</v>
      </c>
      <c r="AA10" s="33">
        <v>9</v>
      </c>
      <c r="AB10" s="33">
        <v>12</v>
      </c>
      <c r="AC10" s="33">
        <v>8</v>
      </c>
      <c r="AD10" s="33">
        <v>10</v>
      </c>
      <c r="AE10" s="33">
        <v>9</v>
      </c>
      <c r="AF10" s="65">
        <f t="shared" si="8"/>
        <v>9.7</v>
      </c>
      <c r="AG10" s="72">
        <f t="shared" si="9"/>
        <v>3</v>
      </c>
      <c r="AH10" s="33">
        <v>4</v>
      </c>
      <c r="AI10" s="33">
        <v>2</v>
      </c>
      <c r="AJ10" s="33">
        <v>1</v>
      </c>
      <c r="AK10" s="33">
        <v>36</v>
      </c>
      <c r="AL10" s="33">
        <v>53</v>
      </c>
      <c r="AM10" s="33">
        <v>48</v>
      </c>
      <c r="AN10" s="33">
        <v>47</v>
      </c>
      <c r="AO10" s="33">
        <v>55</v>
      </c>
      <c r="AP10" s="33">
        <v>50</v>
      </c>
      <c r="AQ10" s="33">
        <v>52</v>
      </c>
      <c r="AR10" s="33">
        <v>48</v>
      </c>
      <c r="AS10" s="33">
        <v>53</v>
      </c>
      <c r="AT10" s="33">
        <v>50</v>
      </c>
      <c r="AU10" s="65">
        <f t="shared" si="10"/>
        <v>49.2</v>
      </c>
      <c r="AV10" s="72">
        <f t="shared" si="11"/>
        <v>3</v>
      </c>
      <c r="AW10" s="33" t="s">
        <v>74</v>
      </c>
      <c r="AX10" s="33">
        <v>6</v>
      </c>
      <c r="AY10" s="33">
        <v>4</v>
      </c>
      <c r="AZ10" s="33">
        <v>7</v>
      </c>
      <c r="BA10" s="33">
        <v>6</v>
      </c>
      <c r="BB10" s="33">
        <v>6</v>
      </c>
      <c r="BC10" s="33">
        <v>5</v>
      </c>
      <c r="BD10" s="33">
        <v>6</v>
      </c>
      <c r="BE10" s="33">
        <v>4</v>
      </c>
      <c r="BF10" s="33">
        <v>6</v>
      </c>
      <c r="BG10" s="33">
        <v>7</v>
      </c>
      <c r="BH10" s="87">
        <f t="shared" si="12"/>
        <v>5.7</v>
      </c>
      <c r="BI10" s="33">
        <v>2</v>
      </c>
      <c r="BJ10" s="72">
        <v>3</v>
      </c>
      <c r="BK10" s="72">
        <v>6</v>
      </c>
      <c r="BL10" s="72">
        <v>5.5</v>
      </c>
      <c r="BM10" s="72">
        <v>5.5</v>
      </c>
      <c r="BN10" s="72">
        <v>5.3</v>
      </c>
      <c r="BO10" s="72">
        <v>5.5</v>
      </c>
      <c r="BP10" s="72">
        <v>5.8</v>
      </c>
      <c r="BQ10" s="72">
        <v>5</v>
      </c>
      <c r="BR10" s="72">
        <v>6</v>
      </c>
      <c r="BS10" s="72">
        <v>5.5</v>
      </c>
      <c r="BT10" s="72">
        <v>5.5</v>
      </c>
      <c r="BU10" s="87">
        <f t="shared" si="13"/>
        <v>5.56</v>
      </c>
      <c r="BV10" s="72">
        <v>7</v>
      </c>
      <c r="BW10" s="72">
        <v>6.2</v>
      </c>
      <c r="BX10" s="72">
        <v>6.2</v>
      </c>
      <c r="BY10" s="72">
        <v>7.2</v>
      </c>
      <c r="BZ10" s="72">
        <v>6.2</v>
      </c>
      <c r="CA10" s="72">
        <v>7</v>
      </c>
      <c r="CB10" s="72">
        <v>6.2</v>
      </c>
      <c r="CC10" s="72">
        <v>7.5</v>
      </c>
      <c r="CD10" s="72">
        <v>8</v>
      </c>
      <c r="CE10" s="72">
        <v>7</v>
      </c>
      <c r="CF10" s="87">
        <f t="shared" si="14"/>
        <v>6.85</v>
      </c>
      <c r="CG10" s="87">
        <f t="shared" si="15"/>
        <v>0.811678832116788</v>
      </c>
      <c r="CH10" s="72">
        <v>1</v>
      </c>
      <c r="CI10" s="72">
        <v>1</v>
      </c>
      <c r="CJ10" s="72">
        <v>5</v>
      </c>
      <c r="CK10" s="72">
        <v>7</v>
      </c>
      <c r="CL10" s="72">
        <v>5</v>
      </c>
      <c r="CM10" s="72">
        <v>7</v>
      </c>
      <c r="CN10" s="72">
        <v>7.5</v>
      </c>
      <c r="CO10" s="72">
        <v>7</v>
      </c>
      <c r="CP10" s="72">
        <v>6.5</v>
      </c>
      <c r="CQ10" s="72">
        <v>6</v>
      </c>
      <c r="CR10" s="72">
        <v>6.5</v>
      </c>
      <c r="CS10" s="72">
        <v>6</v>
      </c>
      <c r="CT10" s="72">
        <v>6</v>
      </c>
      <c r="CU10" s="72">
        <v>7</v>
      </c>
      <c r="CV10" s="72">
        <v>6</v>
      </c>
      <c r="CW10" s="65">
        <f t="shared" si="16"/>
        <v>6.55</v>
      </c>
      <c r="CX10" s="72">
        <v>6</v>
      </c>
      <c r="CY10" s="72">
        <v>5</v>
      </c>
      <c r="CZ10" s="72">
        <v>11</v>
      </c>
      <c r="DA10" s="72">
        <v>6</v>
      </c>
      <c r="DB10" s="72">
        <v>6</v>
      </c>
      <c r="DC10" s="72">
        <v>5</v>
      </c>
      <c r="DD10" s="72">
        <v>7</v>
      </c>
      <c r="DE10" s="72">
        <v>10</v>
      </c>
      <c r="DF10" s="72">
        <v>7</v>
      </c>
      <c r="DG10" s="72">
        <v>10</v>
      </c>
      <c r="DH10" s="65">
        <f t="shared" si="17"/>
        <v>7.3</v>
      </c>
      <c r="DI10" s="72">
        <v>5</v>
      </c>
      <c r="DJ10" s="72">
        <v>5.4</v>
      </c>
      <c r="DK10" s="72">
        <v>5.8</v>
      </c>
      <c r="DL10" s="72">
        <v>4.8</v>
      </c>
      <c r="DM10" s="72">
        <v>5.1</v>
      </c>
      <c r="DN10" s="72">
        <v>5.6</v>
      </c>
      <c r="DO10" s="72">
        <v>4.7</v>
      </c>
      <c r="DP10" s="72">
        <v>5.2</v>
      </c>
      <c r="DQ10" s="72">
        <v>5.4</v>
      </c>
      <c r="DR10" s="72">
        <v>5</v>
      </c>
      <c r="DS10" s="65">
        <f t="shared" si="18"/>
        <v>5.2</v>
      </c>
      <c r="DT10" s="33">
        <v>3</v>
      </c>
      <c r="DU10" s="33">
        <v>4</v>
      </c>
      <c r="DV10" s="33">
        <v>4</v>
      </c>
      <c r="DW10" s="33">
        <v>4</v>
      </c>
      <c r="DX10" s="33">
        <v>5</v>
      </c>
      <c r="DY10" s="65">
        <f t="shared" si="19"/>
        <v>4</v>
      </c>
      <c r="DZ10" s="91">
        <f t="shared" si="2"/>
        <v>75</v>
      </c>
      <c r="EA10" s="91">
        <f t="shared" si="2"/>
        <v>57.1428571428571</v>
      </c>
      <c r="EB10" s="91">
        <f t="shared" si="2"/>
        <v>66.6666666666667</v>
      </c>
      <c r="EC10" s="91">
        <f t="shared" si="2"/>
        <v>66.6666666666667</v>
      </c>
      <c r="ED10" s="91">
        <f t="shared" si="2"/>
        <v>100</v>
      </c>
      <c r="EE10" s="106">
        <f t="shared" si="20"/>
        <v>73.0952380952381</v>
      </c>
      <c r="EF10" s="107">
        <v>31</v>
      </c>
      <c r="EG10" s="109">
        <v>27</v>
      </c>
      <c r="EH10" s="109">
        <v>19</v>
      </c>
      <c r="EI10" s="109">
        <v>19</v>
      </c>
      <c r="EJ10" s="109">
        <v>24</v>
      </c>
      <c r="EK10" s="65">
        <f t="shared" si="3"/>
        <v>24</v>
      </c>
      <c r="EL10" s="65">
        <f t="shared" si="21"/>
        <v>120</v>
      </c>
      <c r="EM10" s="110">
        <v>5.15</v>
      </c>
      <c r="EN10" s="109">
        <v>3.5</v>
      </c>
      <c r="EO10" s="109">
        <v>3</v>
      </c>
      <c r="EP10" s="109">
        <v>2.8</v>
      </c>
      <c r="EQ10" s="109">
        <v>3.65</v>
      </c>
      <c r="ER10" s="65">
        <f t="shared" si="22"/>
        <v>3.62</v>
      </c>
      <c r="ES10" s="114">
        <f t="shared" si="23"/>
        <v>144.8</v>
      </c>
      <c r="ET10" s="114">
        <f>EY10*'[1]50 gi chọn'!ER8</f>
        <v>76</v>
      </c>
      <c r="EU10" s="115">
        <f t="shared" si="24"/>
        <v>38</v>
      </c>
      <c r="EV10" s="115">
        <f t="shared" si="25"/>
        <v>72.4</v>
      </c>
      <c r="EW10" s="128">
        <f t="shared" si="26"/>
        <v>0.524861878453039</v>
      </c>
      <c r="EX10" s="110">
        <v>40</v>
      </c>
      <c r="EY10" s="129">
        <f t="shared" si="27"/>
        <v>38</v>
      </c>
      <c r="EZ10" s="33">
        <v>1</v>
      </c>
      <c r="FA10" s="33">
        <v>1</v>
      </c>
      <c r="FB10" s="33">
        <v>1</v>
      </c>
      <c r="FC10" s="48">
        <v>2</v>
      </c>
      <c r="FD10" s="130">
        <f t="shared" si="28"/>
        <v>5</v>
      </c>
      <c r="FE10" s="33"/>
      <c r="FF10" s="130">
        <v>0</v>
      </c>
      <c r="FG10" s="33">
        <v>0</v>
      </c>
      <c r="FH10" s="130">
        <f t="shared" si="29"/>
        <v>0</v>
      </c>
      <c r="FI10" s="134"/>
    </row>
    <row r="11" spans="1:165">
      <c r="A11" s="33">
        <v>7</v>
      </c>
      <c r="B11" s="34" t="s">
        <v>87</v>
      </c>
      <c r="C11" s="35">
        <v>5725</v>
      </c>
      <c r="D11" s="36" t="s">
        <v>88</v>
      </c>
      <c r="E11" s="36" t="s">
        <v>77</v>
      </c>
      <c r="F11" s="36" t="s">
        <v>82</v>
      </c>
      <c r="G11" s="37">
        <v>44928</v>
      </c>
      <c r="H11" s="37">
        <v>44930</v>
      </c>
      <c r="I11" s="37">
        <v>44964</v>
      </c>
      <c r="J11" s="48">
        <f t="shared" si="0"/>
        <v>36</v>
      </c>
      <c r="K11" s="48"/>
      <c r="L11" s="37">
        <v>45020</v>
      </c>
      <c r="M11" s="48">
        <f t="shared" si="4"/>
        <v>56</v>
      </c>
      <c r="N11" s="37">
        <v>45067</v>
      </c>
      <c r="O11" s="48">
        <f t="shared" si="5"/>
        <v>103</v>
      </c>
      <c r="P11" s="37">
        <v>45084</v>
      </c>
      <c r="Q11" s="48">
        <f t="shared" si="1"/>
        <v>17</v>
      </c>
      <c r="R11" s="48">
        <f t="shared" si="6"/>
        <v>120</v>
      </c>
      <c r="S11" s="48">
        <f t="shared" si="7"/>
        <v>156</v>
      </c>
      <c r="T11" s="33">
        <v>3</v>
      </c>
      <c r="U11" s="33">
        <v>2</v>
      </c>
      <c r="V11" s="33">
        <v>9</v>
      </c>
      <c r="W11" s="33">
        <v>8</v>
      </c>
      <c r="X11" s="33">
        <v>8</v>
      </c>
      <c r="Y11" s="33">
        <v>8</v>
      </c>
      <c r="Z11" s="33">
        <v>9</v>
      </c>
      <c r="AA11" s="33">
        <v>9</v>
      </c>
      <c r="AB11" s="33">
        <v>9</v>
      </c>
      <c r="AC11" s="33">
        <v>8</v>
      </c>
      <c r="AD11" s="33">
        <v>10</v>
      </c>
      <c r="AE11" s="33">
        <v>9</v>
      </c>
      <c r="AF11" s="65">
        <f t="shared" si="8"/>
        <v>8.7</v>
      </c>
      <c r="AG11" s="72">
        <f t="shared" si="9"/>
        <v>3</v>
      </c>
      <c r="AH11" s="33">
        <v>4</v>
      </c>
      <c r="AI11" s="33">
        <v>2</v>
      </c>
      <c r="AJ11" s="33">
        <v>1</v>
      </c>
      <c r="AK11" s="33">
        <v>73</v>
      </c>
      <c r="AL11" s="33">
        <v>69</v>
      </c>
      <c r="AM11" s="33">
        <v>58</v>
      </c>
      <c r="AN11" s="33">
        <v>60</v>
      </c>
      <c r="AO11" s="33">
        <v>73</v>
      </c>
      <c r="AP11" s="33">
        <v>65</v>
      </c>
      <c r="AQ11" s="33">
        <v>70</v>
      </c>
      <c r="AR11" s="33">
        <v>66</v>
      </c>
      <c r="AS11" s="33">
        <v>68</v>
      </c>
      <c r="AT11" s="33">
        <v>65</v>
      </c>
      <c r="AU11" s="65">
        <f t="shared" si="10"/>
        <v>66.7</v>
      </c>
      <c r="AV11" s="72">
        <f t="shared" si="11"/>
        <v>3</v>
      </c>
      <c r="AW11" s="33" t="s">
        <v>74</v>
      </c>
      <c r="AX11" s="33">
        <v>7</v>
      </c>
      <c r="AY11" s="33">
        <v>7</v>
      </c>
      <c r="AZ11" s="33">
        <v>5</v>
      </c>
      <c r="BA11" s="33">
        <v>8</v>
      </c>
      <c r="BB11" s="33">
        <v>6</v>
      </c>
      <c r="BC11" s="33">
        <v>6</v>
      </c>
      <c r="BD11" s="33">
        <v>8</v>
      </c>
      <c r="BE11" s="33">
        <v>6</v>
      </c>
      <c r="BF11" s="33">
        <v>6</v>
      </c>
      <c r="BG11" s="33">
        <v>7</v>
      </c>
      <c r="BH11" s="87">
        <f t="shared" si="12"/>
        <v>6.6</v>
      </c>
      <c r="BI11" s="33">
        <v>2</v>
      </c>
      <c r="BJ11" s="72">
        <v>3</v>
      </c>
      <c r="BK11" s="72">
        <v>5.2</v>
      </c>
      <c r="BL11" s="72">
        <v>5.7</v>
      </c>
      <c r="BM11" s="72">
        <v>5.7</v>
      </c>
      <c r="BN11" s="72">
        <v>5.5</v>
      </c>
      <c r="BO11" s="72">
        <v>4.8</v>
      </c>
      <c r="BP11" s="72">
        <v>5</v>
      </c>
      <c r="BQ11" s="72">
        <v>5.3</v>
      </c>
      <c r="BR11" s="72">
        <v>5.5</v>
      </c>
      <c r="BS11" s="72">
        <v>5.2</v>
      </c>
      <c r="BT11" s="72">
        <v>5</v>
      </c>
      <c r="BU11" s="87">
        <f t="shared" si="13"/>
        <v>5.29</v>
      </c>
      <c r="BV11" s="72">
        <v>7.8</v>
      </c>
      <c r="BW11" s="72">
        <v>8.2</v>
      </c>
      <c r="BX11" s="72">
        <v>7.5</v>
      </c>
      <c r="BY11" s="72">
        <v>7.2</v>
      </c>
      <c r="BZ11" s="72">
        <v>6.8</v>
      </c>
      <c r="CA11" s="72">
        <v>7.5</v>
      </c>
      <c r="CB11" s="72">
        <v>7.7</v>
      </c>
      <c r="CC11" s="72">
        <v>7.6</v>
      </c>
      <c r="CD11" s="72">
        <v>7.5</v>
      </c>
      <c r="CE11" s="72">
        <v>7.7</v>
      </c>
      <c r="CF11" s="87">
        <f t="shared" si="14"/>
        <v>7.55</v>
      </c>
      <c r="CG11" s="87">
        <f t="shared" si="15"/>
        <v>0.700662251655629</v>
      </c>
      <c r="CH11" s="72">
        <v>1</v>
      </c>
      <c r="CI11" s="72">
        <v>1</v>
      </c>
      <c r="CJ11" s="72">
        <v>5</v>
      </c>
      <c r="CK11" s="72">
        <v>7</v>
      </c>
      <c r="CL11" s="72">
        <v>7</v>
      </c>
      <c r="CM11" s="72">
        <v>4.5</v>
      </c>
      <c r="CN11" s="72">
        <v>8</v>
      </c>
      <c r="CO11" s="72">
        <v>6.5</v>
      </c>
      <c r="CP11" s="72">
        <v>5.5</v>
      </c>
      <c r="CQ11" s="72">
        <v>7</v>
      </c>
      <c r="CR11" s="72">
        <v>5.8</v>
      </c>
      <c r="CS11" s="72">
        <v>6</v>
      </c>
      <c r="CT11" s="72">
        <v>6.5</v>
      </c>
      <c r="CU11" s="72">
        <v>5.8</v>
      </c>
      <c r="CV11" s="72">
        <v>6.2</v>
      </c>
      <c r="CW11" s="65">
        <f t="shared" si="16"/>
        <v>6.18</v>
      </c>
      <c r="CX11" s="72">
        <v>12</v>
      </c>
      <c r="CY11" s="72">
        <v>8</v>
      </c>
      <c r="CZ11" s="72">
        <v>8</v>
      </c>
      <c r="DA11" s="72">
        <v>8</v>
      </c>
      <c r="DB11" s="72">
        <v>4</v>
      </c>
      <c r="DC11" s="72">
        <v>7</v>
      </c>
      <c r="DD11" s="72">
        <v>8</v>
      </c>
      <c r="DE11" s="72">
        <v>9</v>
      </c>
      <c r="DF11" s="72">
        <v>9</v>
      </c>
      <c r="DG11" s="72">
        <v>10</v>
      </c>
      <c r="DH11" s="65">
        <f t="shared" si="17"/>
        <v>8.3</v>
      </c>
      <c r="DI11" s="72">
        <v>7.4</v>
      </c>
      <c r="DJ11" s="72">
        <v>7.3</v>
      </c>
      <c r="DK11" s="72">
        <v>7.6</v>
      </c>
      <c r="DL11" s="72">
        <v>7.4</v>
      </c>
      <c r="DM11" s="72">
        <v>7.3</v>
      </c>
      <c r="DN11" s="72">
        <v>7.4</v>
      </c>
      <c r="DO11" s="72">
        <v>7.5</v>
      </c>
      <c r="DP11" s="72">
        <v>7.3</v>
      </c>
      <c r="DQ11" s="72">
        <v>7.5</v>
      </c>
      <c r="DR11" s="72">
        <v>7.4</v>
      </c>
      <c r="DS11" s="65">
        <f t="shared" si="18"/>
        <v>7.41</v>
      </c>
      <c r="DT11" s="33">
        <v>4</v>
      </c>
      <c r="DU11" s="33">
        <v>5</v>
      </c>
      <c r="DV11" s="33">
        <v>6</v>
      </c>
      <c r="DW11" s="33">
        <v>6</v>
      </c>
      <c r="DX11" s="33">
        <v>4</v>
      </c>
      <c r="DY11" s="65">
        <f t="shared" si="19"/>
        <v>5</v>
      </c>
      <c r="DZ11" s="91">
        <f t="shared" si="2"/>
        <v>57.1428571428571</v>
      </c>
      <c r="EA11" s="91">
        <f t="shared" si="2"/>
        <v>100</v>
      </c>
      <c r="EB11" s="91">
        <f t="shared" si="2"/>
        <v>75</v>
      </c>
      <c r="EC11" s="91">
        <f t="shared" si="2"/>
        <v>100</v>
      </c>
      <c r="ED11" s="91">
        <f t="shared" si="2"/>
        <v>66.6666666666667</v>
      </c>
      <c r="EE11" s="106">
        <f t="shared" si="20"/>
        <v>79.7619047619047</v>
      </c>
      <c r="EF11" s="107">
        <v>7</v>
      </c>
      <c r="EG11" s="109">
        <v>17</v>
      </c>
      <c r="EH11" s="109">
        <v>12</v>
      </c>
      <c r="EI11" s="109">
        <v>17</v>
      </c>
      <c r="EJ11" s="109">
        <v>9</v>
      </c>
      <c r="EK11" s="65">
        <f t="shared" si="3"/>
        <v>12.4</v>
      </c>
      <c r="EL11" s="65">
        <f t="shared" si="21"/>
        <v>62</v>
      </c>
      <c r="EM11" s="110">
        <v>1</v>
      </c>
      <c r="EN11" s="109">
        <v>1.52</v>
      </c>
      <c r="EO11" s="109">
        <v>1.38</v>
      </c>
      <c r="EP11" s="109">
        <v>1.9</v>
      </c>
      <c r="EQ11" s="109">
        <v>1.2</v>
      </c>
      <c r="ER11" s="65">
        <f t="shared" si="22"/>
        <v>1.4</v>
      </c>
      <c r="ES11" s="114">
        <f t="shared" si="23"/>
        <v>56</v>
      </c>
      <c r="ET11" s="114">
        <f>EY11*'[1]50 gi chọn'!ER9</f>
        <v>52.4444444444444</v>
      </c>
      <c r="EU11" s="115">
        <f t="shared" si="24"/>
        <v>26.2222222222222</v>
      </c>
      <c r="EV11" s="115">
        <f t="shared" si="25"/>
        <v>28</v>
      </c>
      <c r="EW11" s="128">
        <f t="shared" si="26"/>
        <v>0.936507936507936</v>
      </c>
      <c r="EX11" s="110">
        <v>40</v>
      </c>
      <c r="EY11" s="129">
        <f t="shared" si="27"/>
        <v>40</v>
      </c>
      <c r="EZ11" s="33">
        <v>1</v>
      </c>
      <c r="FA11" s="33">
        <v>1</v>
      </c>
      <c r="FB11" s="33">
        <v>1</v>
      </c>
      <c r="FC11" s="48"/>
      <c r="FD11" s="130">
        <f t="shared" si="28"/>
        <v>0</v>
      </c>
      <c r="FE11" s="33"/>
      <c r="FF11" s="130">
        <v>0</v>
      </c>
      <c r="FG11" s="33">
        <v>0</v>
      </c>
      <c r="FH11" s="130">
        <f t="shared" si="29"/>
        <v>0</v>
      </c>
      <c r="FI11" s="134"/>
    </row>
    <row r="12" spans="1:165">
      <c r="A12" s="33">
        <v>8</v>
      </c>
      <c r="B12" s="34" t="s">
        <v>89</v>
      </c>
      <c r="C12" s="35">
        <v>5726</v>
      </c>
      <c r="D12" s="36" t="s">
        <v>90</v>
      </c>
      <c r="E12" s="36" t="s">
        <v>77</v>
      </c>
      <c r="F12" s="36" t="s">
        <v>82</v>
      </c>
      <c r="G12" s="37">
        <v>44928</v>
      </c>
      <c r="H12" s="37">
        <v>44937</v>
      </c>
      <c r="I12" s="37">
        <v>44964</v>
      </c>
      <c r="J12" s="48">
        <f t="shared" si="0"/>
        <v>36</v>
      </c>
      <c r="K12" s="48">
        <v>19</v>
      </c>
      <c r="L12" s="37">
        <v>45015</v>
      </c>
      <c r="M12" s="48">
        <f t="shared" si="4"/>
        <v>51</v>
      </c>
      <c r="N12" s="37">
        <v>45067</v>
      </c>
      <c r="O12" s="48">
        <f t="shared" si="5"/>
        <v>103</v>
      </c>
      <c r="P12" s="37">
        <v>45084</v>
      </c>
      <c r="Q12" s="48">
        <f t="shared" si="1"/>
        <v>17</v>
      </c>
      <c r="R12" s="48">
        <f t="shared" si="6"/>
        <v>120</v>
      </c>
      <c r="S12" s="48">
        <f t="shared" si="7"/>
        <v>156</v>
      </c>
      <c r="T12" s="33">
        <v>3</v>
      </c>
      <c r="U12" s="33">
        <v>2</v>
      </c>
      <c r="V12" s="33">
        <v>9</v>
      </c>
      <c r="W12" s="33">
        <v>9</v>
      </c>
      <c r="X12" s="33">
        <v>8</v>
      </c>
      <c r="Y12" s="33">
        <v>9</v>
      </c>
      <c r="Z12" s="33">
        <v>7</v>
      </c>
      <c r="AA12" s="33">
        <v>6</v>
      </c>
      <c r="AB12" s="33">
        <v>7</v>
      </c>
      <c r="AC12" s="33">
        <v>8</v>
      </c>
      <c r="AD12" s="33">
        <v>7</v>
      </c>
      <c r="AE12" s="33">
        <v>9</v>
      </c>
      <c r="AF12" s="65">
        <f t="shared" si="8"/>
        <v>7.9</v>
      </c>
      <c r="AG12" s="72">
        <f t="shared" si="9"/>
        <v>2</v>
      </c>
      <c r="AH12" s="33">
        <v>4</v>
      </c>
      <c r="AI12" s="33">
        <v>3</v>
      </c>
      <c r="AJ12" s="33">
        <v>1</v>
      </c>
      <c r="AK12" s="33">
        <v>55</v>
      </c>
      <c r="AL12" s="33">
        <v>52</v>
      </c>
      <c r="AM12" s="33">
        <v>63</v>
      </c>
      <c r="AN12" s="33">
        <v>65</v>
      </c>
      <c r="AO12" s="33">
        <v>62</v>
      </c>
      <c r="AP12" s="33">
        <v>67</v>
      </c>
      <c r="AQ12" s="33">
        <v>64</v>
      </c>
      <c r="AR12" s="33">
        <v>58</v>
      </c>
      <c r="AS12" s="33">
        <v>60</v>
      </c>
      <c r="AT12" s="33">
        <v>60</v>
      </c>
      <c r="AU12" s="65">
        <f t="shared" si="10"/>
        <v>60.6</v>
      </c>
      <c r="AV12" s="72">
        <f t="shared" si="11"/>
        <v>3</v>
      </c>
      <c r="AW12" s="33" t="s">
        <v>74</v>
      </c>
      <c r="AX12" s="33">
        <v>5</v>
      </c>
      <c r="AY12" s="33">
        <v>5</v>
      </c>
      <c r="AZ12" s="33">
        <v>4</v>
      </c>
      <c r="BA12" s="33">
        <v>4</v>
      </c>
      <c r="BB12" s="33">
        <v>5</v>
      </c>
      <c r="BC12" s="33">
        <v>5</v>
      </c>
      <c r="BD12" s="33">
        <v>4</v>
      </c>
      <c r="BE12" s="33">
        <v>5</v>
      </c>
      <c r="BF12" s="33">
        <v>6</v>
      </c>
      <c r="BG12" s="33">
        <v>5</v>
      </c>
      <c r="BH12" s="87">
        <f t="shared" si="12"/>
        <v>4.8</v>
      </c>
      <c r="BI12" s="33">
        <v>2</v>
      </c>
      <c r="BJ12" s="72">
        <v>1</v>
      </c>
      <c r="BK12" s="72">
        <v>4.8</v>
      </c>
      <c r="BL12" s="72">
        <v>5.2</v>
      </c>
      <c r="BM12" s="72">
        <v>5.3</v>
      </c>
      <c r="BN12" s="72">
        <v>5</v>
      </c>
      <c r="BO12" s="72">
        <v>5.6</v>
      </c>
      <c r="BP12" s="72">
        <v>5</v>
      </c>
      <c r="BQ12" s="72">
        <v>5.2</v>
      </c>
      <c r="BR12" s="72">
        <v>5</v>
      </c>
      <c r="BS12" s="72">
        <v>5.2</v>
      </c>
      <c r="BT12" s="72">
        <v>5</v>
      </c>
      <c r="BU12" s="87">
        <f t="shared" si="13"/>
        <v>5.13</v>
      </c>
      <c r="BV12" s="72">
        <v>6.8</v>
      </c>
      <c r="BW12" s="72">
        <v>8.3</v>
      </c>
      <c r="BX12" s="72">
        <v>8.3</v>
      </c>
      <c r="BY12" s="72">
        <v>7.5</v>
      </c>
      <c r="BZ12" s="72">
        <v>7</v>
      </c>
      <c r="CA12" s="72">
        <v>7</v>
      </c>
      <c r="CB12" s="72">
        <v>7.6</v>
      </c>
      <c r="CC12" s="72">
        <v>7.3</v>
      </c>
      <c r="CD12" s="72">
        <v>7.8</v>
      </c>
      <c r="CE12" s="72">
        <v>7.2</v>
      </c>
      <c r="CF12" s="87">
        <f t="shared" si="14"/>
        <v>7.48</v>
      </c>
      <c r="CG12" s="87">
        <f t="shared" si="15"/>
        <v>0.685828877005348</v>
      </c>
      <c r="CH12" s="72">
        <v>1</v>
      </c>
      <c r="CI12" s="72">
        <v>1</v>
      </c>
      <c r="CJ12" s="72">
        <v>5</v>
      </c>
      <c r="CK12" s="72">
        <v>7</v>
      </c>
      <c r="CL12" s="72">
        <v>5</v>
      </c>
      <c r="CM12" s="72">
        <v>4.3</v>
      </c>
      <c r="CN12" s="72">
        <v>5</v>
      </c>
      <c r="CO12" s="72">
        <v>6.5</v>
      </c>
      <c r="CP12" s="72">
        <v>5</v>
      </c>
      <c r="CQ12" s="72">
        <v>4.5</v>
      </c>
      <c r="CR12" s="72">
        <v>5</v>
      </c>
      <c r="CS12" s="72">
        <v>5.5</v>
      </c>
      <c r="CT12" s="72">
        <v>4.8</v>
      </c>
      <c r="CU12" s="72">
        <v>5.5</v>
      </c>
      <c r="CV12" s="72">
        <v>5.4</v>
      </c>
      <c r="CW12" s="65">
        <f t="shared" si="16"/>
        <v>5.15</v>
      </c>
      <c r="CX12" s="72">
        <v>10</v>
      </c>
      <c r="CY12" s="72">
        <v>9</v>
      </c>
      <c r="CZ12" s="72">
        <v>9</v>
      </c>
      <c r="DA12" s="72">
        <v>9</v>
      </c>
      <c r="DB12" s="72">
        <v>10</v>
      </c>
      <c r="DC12" s="72">
        <v>12</v>
      </c>
      <c r="DD12" s="72">
        <v>9</v>
      </c>
      <c r="DE12" s="72">
        <v>11</v>
      </c>
      <c r="DF12" s="72">
        <v>10</v>
      </c>
      <c r="DG12" s="72">
        <v>10</v>
      </c>
      <c r="DH12" s="65">
        <f t="shared" si="17"/>
        <v>9.9</v>
      </c>
      <c r="DI12" s="72">
        <v>4.2</v>
      </c>
      <c r="DJ12" s="72">
        <v>4.1</v>
      </c>
      <c r="DK12" s="72">
        <v>4.4</v>
      </c>
      <c r="DL12" s="72">
        <v>4.1</v>
      </c>
      <c r="DM12" s="72">
        <v>4.8</v>
      </c>
      <c r="DN12" s="72">
        <v>4.2</v>
      </c>
      <c r="DO12" s="72">
        <v>4.8</v>
      </c>
      <c r="DP12" s="72">
        <v>4.5</v>
      </c>
      <c r="DQ12" s="72">
        <v>4.4</v>
      </c>
      <c r="DR12" s="72">
        <v>4.4</v>
      </c>
      <c r="DS12" s="65">
        <f t="shared" si="18"/>
        <v>4.39</v>
      </c>
      <c r="DT12" s="33">
        <v>3</v>
      </c>
      <c r="DU12" s="33">
        <v>4</v>
      </c>
      <c r="DV12" s="33">
        <v>3</v>
      </c>
      <c r="DW12" s="33">
        <v>3</v>
      </c>
      <c r="DX12" s="33">
        <v>4</v>
      </c>
      <c r="DY12" s="65">
        <f t="shared" si="19"/>
        <v>3.4</v>
      </c>
      <c r="DZ12" s="91">
        <f t="shared" si="2"/>
        <v>60</v>
      </c>
      <c r="EA12" s="91">
        <f t="shared" si="2"/>
        <v>100</v>
      </c>
      <c r="EB12" s="91">
        <f t="shared" si="2"/>
        <v>75</v>
      </c>
      <c r="EC12" s="91">
        <f t="shared" si="2"/>
        <v>60</v>
      </c>
      <c r="ED12" s="91">
        <f t="shared" si="2"/>
        <v>80</v>
      </c>
      <c r="EE12" s="106">
        <f t="shared" si="20"/>
        <v>75</v>
      </c>
      <c r="EF12" s="107">
        <v>8</v>
      </c>
      <c r="EG12" s="109">
        <v>7</v>
      </c>
      <c r="EH12" s="109">
        <v>5</v>
      </c>
      <c r="EI12" s="109">
        <v>8</v>
      </c>
      <c r="EJ12" s="109">
        <v>5</v>
      </c>
      <c r="EK12" s="65">
        <f t="shared" si="3"/>
        <v>6.6</v>
      </c>
      <c r="EL12" s="65">
        <f t="shared" si="21"/>
        <v>33</v>
      </c>
      <c r="EM12" s="110">
        <v>1.3</v>
      </c>
      <c r="EN12" s="109">
        <v>1.3</v>
      </c>
      <c r="EO12" s="109">
        <v>1.1</v>
      </c>
      <c r="EP12" s="109">
        <v>1.35</v>
      </c>
      <c r="EQ12" s="109">
        <v>1</v>
      </c>
      <c r="ER12" s="65">
        <f t="shared" si="22"/>
        <v>1.21</v>
      </c>
      <c r="ES12" s="114">
        <f t="shared" si="23"/>
        <v>48.4</v>
      </c>
      <c r="ET12" s="114">
        <f>EY12*'[1]50 gi chọn'!ER10</f>
        <v>31.0222222222222</v>
      </c>
      <c r="EU12" s="115">
        <f t="shared" si="24"/>
        <v>15.5111111111111</v>
      </c>
      <c r="EV12" s="115">
        <f t="shared" si="25"/>
        <v>24.2</v>
      </c>
      <c r="EW12" s="128">
        <f t="shared" si="26"/>
        <v>0.640955004591368</v>
      </c>
      <c r="EX12" s="110">
        <v>40</v>
      </c>
      <c r="EY12" s="129">
        <f t="shared" si="27"/>
        <v>32</v>
      </c>
      <c r="EZ12" s="33">
        <v>1</v>
      </c>
      <c r="FA12" s="33">
        <v>1</v>
      </c>
      <c r="FB12" s="33">
        <v>3</v>
      </c>
      <c r="FC12" s="48">
        <v>6</v>
      </c>
      <c r="FD12" s="130">
        <f t="shared" si="28"/>
        <v>15</v>
      </c>
      <c r="FE12" s="33">
        <v>2</v>
      </c>
      <c r="FF12" s="130">
        <v>5</v>
      </c>
      <c r="FG12" s="33">
        <v>0</v>
      </c>
      <c r="FH12" s="130">
        <f t="shared" si="29"/>
        <v>0</v>
      </c>
      <c r="FI12" s="134"/>
    </row>
    <row r="13" spans="1:165">
      <c r="A13" s="33">
        <v>9</v>
      </c>
      <c r="B13" s="34" t="s">
        <v>91</v>
      </c>
      <c r="C13" s="35">
        <v>5736</v>
      </c>
      <c r="D13" s="36" t="s">
        <v>92</v>
      </c>
      <c r="E13" s="36" t="s">
        <v>77</v>
      </c>
      <c r="F13" s="36" t="s">
        <v>82</v>
      </c>
      <c r="G13" s="37">
        <v>44928</v>
      </c>
      <c r="H13" s="37">
        <v>44937</v>
      </c>
      <c r="I13" s="37">
        <v>44964</v>
      </c>
      <c r="J13" s="48">
        <f t="shared" si="0"/>
        <v>36</v>
      </c>
      <c r="K13" s="48">
        <v>21</v>
      </c>
      <c r="L13" s="37">
        <v>45013</v>
      </c>
      <c r="M13" s="48">
        <f t="shared" si="4"/>
        <v>49</v>
      </c>
      <c r="N13" s="37">
        <v>45067</v>
      </c>
      <c r="O13" s="48">
        <f t="shared" si="5"/>
        <v>103</v>
      </c>
      <c r="P13" s="37">
        <v>45074</v>
      </c>
      <c r="Q13" s="48">
        <f t="shared" si="1"/>
        <v>7</v>
      </c>
      <c r="R13" s="48">
        <f t="shared" si="6"/>
        <v>110</v>
      </c>
      <c r="S13" s="48">
        <f t="shared" si="7"/>
        <v>146</v>
      </c>
      <c r="T13" s="33">
        <v>3</v>
      </c>
      <c r="U13" s="33">
        <v>2</v>
      </c>
      <c r="V13" s="33">
        <v>10</v>
      </c>
      <c r="W13" s="33">
        <v>9</v>
      </c>
      <c r="X13" s="33">
        <v>9</v>
      </c>
      <c r="Y13" s="33">
        <v>8</v>
      </c>
      <c r="Z13" s="33">
        <v>8</v>
      </c>
      <c r="AA13" s="33">
        <v>9</v>
      </c>
      <c r="AB13" s="33">
        <v>9</v>
      </c>
      <c r="AC13" s="33">
        <v>7</v>
      </c>
      <c r="AD13" s="33">
        <v>7</v>
      </c>
      <c r="AE13" s="33">
        <v>8</v>
      </c>
      <c r="AF13" s="65">
        <f t="shared" si="8"/>
        <v>8.4</v>
      </c>
      <c r="AG13" s="72">
        <f t="shared" si="9"/>
        <v>3</v>
      </c>
      <c r="AH13" s="33">
        <v>4</v>
      </c>
      <c r="AI13" s="33">
        <v>2</v>
      </c>
      <c r="AJ13" s="33">
        <v>1</v>
      </c>
      <c r="AK13" s="33">
        <v>24</v>
      </c>
      <c r="AL13" s="33">
        <v>32</v>
      </c>
      <c r="AM13" s="33">
        <v>35</v>
      </c>
      <c r="AN13" s="33">
        <v>38</v>
      </c>
      <c r="AO13" s="33">
        <v>42</v>
      </c>
      <c r="AP13" s="33">
        <v>30</v>
      </c>
      <c r="AQ13" s="33">
        <v>33</v>
      </c>
      <c r="AR13" s="33">
        <v>29</v>
      </c>
      <c r="AS13" s="33">
        <v>37</v>
      </c>
      <c r="AT13" s="33">
        <v>30</v>
      </c>
      <c r="AU13" s="65">
        <f t="shared" si="10"/>
        <v>33</v>
      </c>
      <c r="AV13" s="72">
        <f t="shared" si="11"/>
        <v>3</v>
      </c>
      <c r="AW13" s="33" t="s">
        <v>74</v>
      </c>
      <c r="AX13" s="33">
        <v>9</v>
      </c>
      <c r="AY13" s="33">
        <v>6</v>
      </c>
      <c r="AZ13" s="33">
        <v>6</v>
      </c>
      <c r="BA13" s="33">
        <v>8</v>
      </c>
      <c r="BB13" s="33">
        <v>5</v>
      </c>
      <c r="BC13" s="33">
        <v>8</v>
      </c>
      <c r="BD13" s="33">
        <v>5</v>
      </c>
      <c r="BE13" s="33">
        <v>6</v>
      </c>
      <c r="BF13" s="33">
        <v>6</v>
      </c>
      <c r="BG13" s="33">
        <v>5</v>
      </c>
      <c r="BH13" s="87">
        <f t="shared" si="12"/>
        <v>6.4</v>
      </c>
      <c r="BI13" s="33">
        <v>2</v>
      </c>
      <c r="BJ13" s="72">
        <v>1</v>
      </c>
      <c r="BK13" s="72">
        <v>5</v>
      </c>
      <c r="BL13" s="72">
        <v>4.5</v>
      </c>
      <c r="BM13" s="72">
        <v>4.8</v>
      </c>
      <c r="BN13" s="72">
        <v>5</v>
      </c>
      <c r="BO13" s="72">
        <v>4.8</v>
      </c>
      <c r="BP13" s="72">
        <v>5.1</v>
      </c>
      <c r="BQ13" s="72">
        <v>5</v>
      </c>
      <c r="BR13" s="72">
        <v>4.8</v>
      </c>
      <c r="BS13" s="72">
        <v>4.9</v>
      </c>
      <c r="BT13" s="72">
        <v>5.1</v>
      </c>
      <c r="BU13" s="87">
        <f t="shared" si="13"/>
        <v>4.9</v>
      </c>
      <c r="BV13" s="72">
        <v>7.5</v>
      </c>
      <c r="BW13" s="72">
        <v>7</v>
      </c>
      <c r="BX13" s="72">
        <v>6.5</v>
      </c>
      <c r="BY13" s="72">
        <v>7</v>
      </c>
      <c r="BZ13" s="72">
        <v>7</v>
      </c>
      <c r="CA13" s="72">
        <v>7.2</v>
      </c>
      <c r="CB13" s="72">
        <v>7</v>
      </c>
      <c r="CC13" s="72">
        <v>7</v>
      </c>
      <c r="CD13" s="72">
        <v>6.8</v>
      </c>
      <c r="CE13" s="72">
        <v>7.2</v>
      </c>
      <c r="CF13" s="87">
        <f t="shared" si="14"/>
        <v>7.02</v>
      </c>
      <c r="CG13" s="87">
        <f t="shared" si="15"/>
        <v>0.698005698005698</v>
      </c>
      <c r="CH13" s="72">
        <v>1</v>
      </c>
      <c r="CI13" s="72">
        <v>1</v>
      </c>
      <c r="CJ13" s="72">
        <v>5</v>
      </c>
      <c r="CK13" s="72">
        <v>7</v>
      </c>
      <c r="CL13" s="72">
        <v>5</v>
      </c>
      <c r="CM13" s="72">
        <v>6.5</v>
      </c>
      <c r="CN13" s="72">
        <v>7</v>
      </c>
      <c r="CO13" s="72">
        <v>6</v>
      </c>
      <c r="CP13" s="72">
        <v>6</v>
      </c>
      <c r="CQ13" s="72">
        <v>7</v>
      </c>
      <c r="CR13" s="72">
        <v>6.2</v>
      </c>
      <c r="CS13" s="72">
        <v>6.5</v>
      </c>
      <c r="CT13" s="72">
        <v>6.2</v>
      </c>
      <c r="CU13" s="72">
        <v>6.2</v>
      </c>
      <c r="CV13" s="72">
        <v>7.5</v>
      </c>
      <c r="CW13" s="65">
        <f t="shared" si="16"/>
        <v>6.51</v>
      </c>
      <c r="CX13" s="72">
        <v>6</v>
      </c>
      <c r="CY13" s="72">
        <v>8</v>
      </c>
      <c r="CZ13" s="72">
        <v>7</v>
      </c>
      <c r="DA13" s="72">
        <v>7</v>
      </c>
      <c r="DB13" s="72">
        <v>5</v>
      </c>
      <c r="DC13" s="72">
        <v>6</v>
      </c>
      <c r="DD13" s="72">
        <v>7</v>
      </c>
      <c r="DE13" s="72">
        <v>8</v>
      </c>
      <c r="DF13" s="72">
        <v>7</v>
      </c>
      <c r="DG13" s="72">
        <v>7</v>
      </c>
      <c r="DH13" s="65">
        <f t="shared" si="17"/>
        <v>6.8</v>
      </c>
      <c r="DI13" s="72">
        <v>7</v>
      </c>
      <c r="DJ13" s="72">
        <v>6.7</v>
      </c>
      <c r="DK13" s="72">
        <v>7.8</v>
      </c>
      <c r="DL13" s="72">
        <v>7.3</v>
      </c>
      <c r="DM13" s="72">
        <v>7.1</v>
      </c>
      <c r="DN13" s="72">
        <v>7.2</v>
      </c>
      <c r="DO13" s="72">
        <v>7</v>
      </c>
      <c r="DP13" s="72">
        <v>7.3</v>
      </c>
      <c r="DQ13" s="72">
        <v>7.4</v>
      </c>
      <c r="DR13" s="72">
        <v>7.2</v>
      </c>
      <c r="DS13" s="65">
        <f t="shared" si="18"/>
        <v>7.2</v>
      </c>
      <c r="DT13" s="33">
        <v>6</v>
      </c>
      <c r="DU13" s="33">
        <v>4</v>
      </c>
      <c r="DV13" s="33">
        <v>5</v>
      </c>
      <c r="DW13" s="33">
        <v>5</v>
      </c>
      <c r="DX13" s="33">
        <v>4</v>
      </c>
      <c r="DY13" s="65">
        <f t="shared" si="19"/>
        <v>4.8</v>
      </c>
      <c r="DZ13" s="91">
        <f t="shared" si="2"/>
        <v>100</v>
      </c>
      <c r="EA13" s="91">
        <f t="shared" si="2"/>
        <v>66.6666666666667</v>
      </c>
      <c r="EB13" s="91">
        <f t="shared" si="2"/>
        <v>62.5</v>
      </c>
      <c r="EC13" s="91">
        <f>(DW13/BB13)*100</f>
        <v>100</v>
      </c>
      <c r="ED13" s="91">
        <f t="shared" si="2"/>
        <v>50</v>
      </c>
      <c r="EE13" s="106">
        <f t="shared" si="20"/>
        <v>75.8333333333333</v>
      </c>
      <c r="EF13" s="107">
        <v>17</v>
      </c>
      <c r="EG13" s="109">
        <v>26</v>
      </c>
      <c r="EH13" s="109">
        <v>26</v>
      </c>
      <c r="EI13" s="109">
        <v>10</v>
      </c>
      <c r="EJ13" s="109">
        <v>14</v>
      </c>
      <c r="EK13" s="65">
        <f t="shared" si="3"/>
        <v>18.6</v>
      </c>
      <c r="EL13" s="65">
        <f t="shared" si="21"/>
        <v>93</v>
      </c>
      <c r="EM13" s="110">
        <v>2.1</v>
      </c>
      <c r="EN13" s="109">
        <v>3.25</v>
      </c>
      <c r="EO13" s="109">
        <v>3</v>
      </c>
      <c r="EP13" s="109">
        <v>1.1</v>
      </c>
      <c r="EQ13" s="109">
        <v>1.75</v>
      </c>
      <c r="ER13" s="65">
        <f t="shared" si="22"/>
        <v>2.24</v>
      </c>
      <c r="ES13" s="114">
        <f t="shared" si="23"/>
        <v>89.6</v>
      </c>
      <c r="ET13" s="114">
        <f>EY13*'[1]50 gi chọn'!ER11</f>
        <v>46.2777777777778</v>
      </c>
      <c r="EU13" s="115">
        <f t="shared" si="24"/>
        <v>23.1388888888889</v>
      </c>
      <c r="EV13" s="115">
        <f t="shared" si="25"/>
        <v>44.8</v>
      </c>
      <c r="EW13" s="128">
        <f t="shared" si="26"/>
        <v>0.516493055555556</v>
      </c>
      <c r="EX13" s="110">
        <v>40</v>
      </c>
      <c r="EY13" s="129">
        <f t="shared" si="27"/>
        <v>34</v>
      </c>
      <c r="EZ13" s="33">
        <v>1</v>
      </c>
      <c r="FA13" s="33">
        <v>1</v>
      </c>
      <c r="FB13" s="33">
        <v>1</v>
      </c>
      <c r="FC13" s="48">
        <v>6</v>
      </c>
      <c r="FD13" s="130">
        <f t="shared" si="28"/>
        <v>15</v>
      </c>
      <c r="FE13" s="33"/>
      <c r="FF13" s="130">
        <v>0</v>
      </c>
      <c r="FG13" s="33">
        <v>3</v>
      </c>
      <c r="FH13" s="130">
        <f t="shared" si="29"/>
        <v>3.2258064516129</v>
      </c>
      <c r="FI13" s="134"/>
    </row>
    <row r="14" spans="1:165">
      <c r="A14" s="33">
        <v>10</v>
      </c>
      <c r="B14" s="34" t="s">
        <v>93</v>
      </c>
      <c r="C14" s="35">
        <v>5740</v>
      </c>
      <c r="D14" s="36" t="s">
        <v>94</v>
      </c>
      <c r="E14" s="36" t="s">
        <v>77</v>
      </c>
      <c r="F14" s="36" t="s">
        <v>82</v>
      </c>
      <c r="G14" s="37">
        <v>44928</v>
      </c>
      <c r="H14" s="37">
        <v>44937</v>
      </c>
      <c r="I14" s="37">
        <v>44964</v>
      </c>
      <c r="J14" s="48">
        <f t="shared" si="0"/>
        <v>36</v>
      </c>
      <c r="K14" s="48">
        <v>21</v>
      </c>
      <c r="L14" s="37">
        <v>45021</v>
      </c>
      <c r="M14" s="48">
        <f t="shared" si="4"/>
        <v>57</v>
      </c>
      <c r="N14" s="37">
        <v>45067</v>
      </c>
      <c r="O14" s="48">
        <f t="shared" si="5"/>
        <v>103</v>
      </c>
      <c r="P14" s="37">
        <v>45084</v>
      </c>
      <c r="Q14" s="48">
        <f t="shared" si="1"/>
        <v>17</v>
      </c>
      <c r="R14" s="48">
        <f t="shared" si="6"/>
        <v>120</v>
      </c>
      <c r="S14" s="48">
        <f t="shared" si="7"/>
        <v>156</v>
      </c>
      <c r="T14" s="33">
        <v>3</v>
      </c>
      <c r="U14" s="33">
        <v>2</v>
      </c>
      <c r="V14" s="33">
        <v>9</v>
      </c>
      <c r="W14" s="33">
        <v>10</v>
      </c>
      <c r="X14" s="33">
        <v>7</v>
      </c>
      <c r="Y14" s="33">
        <v>8</v>
      </c>
      <c r="Z14" s="33">
        <v>8</v>
      </c>
      <c r="AA14" s="33">
        <v>9</v>
      </c>
      <c r="AB14" s="33">
        <v>8</v>
      </c>
      <c r="AC14" s="33">
        <v>6</v>
      </c>
      <c r="AD14" s="33">
        <v>8</v>
      </c>
      <c r="AE14" s="33">
        <v>7</v>
      </c>
      <c r="AF14" s="65">
        <f t="shared" si="8"/>
        <v>8</v>
      </c>
      <c r="AG14" s="72">
        <f t="shared" si="9"/>
        <v>2</v>
      </c>
      <c r="AH14" s="33">
        <v>4</v>
      </c>
      <c r="AI14" s="33">
        <v>1</v>
      </c>
      <c r="AJ14" s="33">
        <v>1</v>
      </c>
      <c r="AK14" s="33">
        <v>48</v>
      </c>
      <c r="AL14" s="33">
        <v>51</v>
      </c>
      <c r="AM14" s="33">
        <v>43</v>
      </c>
      <c r="AN14" s="33">
        <v>46</v>
      </c>
      <c r="AO14" s="33">
        <v>39</v>
      </c>
      <c r="AP14" s="33">
        <v>45</v>
      </c>
      <c r="AQ14" s="33">
        <v>42</v>
      </c>
      <c r="AR14" s="33">
        <v>47</v>
      </c>
      <c r="AS14" s="33">
        <v>46</v>
      </c>
      <c r="AT14" s="33">
        <v>45</v>
      </c>
      <c r="AU14" s="65">
        <f t="shared" si="10"/>
        <v>45.2</v>
      </c>
      <c r="AV14" s="72">
        <f t="shared" si="11"/>
        <v>3</v>
      </c>
      <c r="AW14" s="33" t="s">
        <v>74</v>
      </c>
      <c r="AX14" s="33">
        <v>3</v>
      </c>
      <c r="AY14" s="33">
        <v>4</v>
      </c>
      <c r="AZ14" s="33">
        <v>8</v>
      </c>
      <c r="BA14" s="33">
        <v>5</v>
      </c>
      <c r="BB14" s="33">
        <v>5</v>
      </c>
      <c r="BC14" s="33">
        <v>6</v>
      </c>
      <c r="BD14" s="33">
        <v>5</v>
      </c>
      <c r="BE14" s="33">
        <v>6</v>
      </c>
      <c r="BF14" s="33">
        <v>8</v>
      </c>
      <c r="BG14" s="33">
        <v>6</v>
      </c>
      <c r="BH14" s="87">
        <f t="shared" si="12"/>
        <v>5.6</v>
      </c>
      <c r="BI14" s="33">
        <v>1</v>
      </c>
      <c r="BJ14" s="72">
        <v>5</v>
      </c>
      <c r="BK14" s="72">
        <v>6</v>
      </c>
      <c r="BL14" s="72">
        <v>5.5</v>
      </c>
      <c r="BM14" s="72">
        <v>5.6</v>
      </c>
      <c r="BN14" s="72">
        <v>5.4</v>
      </c>
      <c r="BO14" s="72">
        <v>5.2</v>
      </c>
      <c r="BP14" s="72">
        <v>5.5</v>
      </c>
      <c r="BQ14" s="72">
        <v>5.5</v>
      </c>
      <c r="BR14" s="72">
        <v>5.7</v>
      </c>
      <c r="BS14" s="72">
        <v>5.7</v>
      </c>
      <c r="BT14" s="72">
        <v>5.4</v>
      </c>
      <c r="BU14" s="87">
        <f t="shared" si="13"/>
        <v>5.55</v>
      </c>
      <c r="BV14" s="72">
        <v>6.8</v>
      </c>
      <c r="BW14" s="72">
        <v>6</v>
      </c>
      <c r="BX14" s="72">
        <v>6.5</v>
      </c>
      <c r="BY14" s="72">
        <v>6.5</v>
      </c>
      <c r="BZ14" s="72">
        <v>6.2</v>
      </c>
      <c r="CA14" s="72">
        <v>5.8</v>
      </c>
      <c r="CB14" s="72">
        <v>6</v>
      </c>
      <c r="CC14" s="72">
        <v>6.1</v>
      </c>
      <c r="CD14" s="72">
        <v>6.3</v>
      </c>
      <c r="CE14" s="72">
        <v>6.1</v>
      </c>
      <c r="CF14" s="87">
        <f t="shared" si="14"/>
        <v>6.23</v>
      </c>
      <c r="CG14" s="87">
        <f t="shared" si="15"/>
        <v>0.890850722311397</v>
      </c>
      <c r="CH14" s="72">
        <v>1</v>
      </c>
      <c r="CI14" s="72">
        <v>1</v>
      </c>
      <c r="CJ14" s="72">
        <v>5</v>
      </c>
      <c r="CK14" s="72">
        <v>7</v>
      </c>
      <c r="CL14" s="72">
        <v>7</v>
      </c>
      <c r="CM14" s="72">
        <v>8</v>
      </c>
      <c r="CN14" s="72">
        <v>9</v>
      </c>
      <c r="CO14" s="72">
        <v>8.5</v>
      </c>
      <c r="CP14" s="72">
        <v>9</v>
      </c>
      <c r="CQ14" s="72">
        <v>8</v>
      </c>
      <c r="CR14" s="72">
        <v>9</v>
      </c>
      <c r="CS14" s="72">
        <v>9.5</v>
      </c>
      <c r="CT14" s="72">
        <v>8.6</v>
      </c>
      <c r="CU14" s="72">
        <v>8.8</v>
      </c>
      <c r="CV14" s="72">
        <v>9</v>
      </c>
      <c r="CW14" s="65">
        <f t="shared" si="16"/>
        <v>8.74</v>
      </c>
      <c r="CX14" s="72">
        <v>3</v>
      </c>
      <c r="CY14" s="72">
        <v>2</v>
      </c>
      <c r="CZ14" s="72">
        <v>3</v>
      </c>
      <c r="DA14" s="72">
        <v>3</v>
      </c>
      <c r="DB14" s="72">
        <v>3</v>
      </c>
      <c r="DC14" s="72">
        <v>3</v>
      </c>
      <c r="DD14" s="72">
        <v>3</v>
      </c>
      <c r="DE14" s="72">
        <v>3</v>
      </c>
      <c r="DF14" s="72">
        <v>3</v>
      </c>
      <c r="DG14" s="72">
        <v>2</v>
      </c>
      <c r="DH14" s="65">
        <f t="shared" si="17"/>
        <v>2.8</v>
      </c>
      <c r="DI14" s="72">
        <v>7.9</v>
      </c>
      <c r="DJ14" s="72">
        <v>7.8</v>
      </c>
      <c r="DK14" s="72">
        <v>7.7</v>
      </c>
      <c r="DL14" s="72">
        <v>6.7</v>
      </c>
      <c r="DM14" s="72">
        <v>7.4</v>
      </c>
      <c r="DN14" s="72">
        <v>7.8</v>
      </c>
      <c r="DO14" s="72">
        <v>7.5</v>
      </c>
      <c r="DP14" s="72">
        <v>7.5</v>
      </c>
      <c r="DQ14" s="72">
        <v>7.6</v>
      </c>
      <c r="DR14" s="72">
        <v>7.7</v>
      </c>
      <c r="DS14" s="65">
        <f t="shared" si="18"/>
        <v>7.56</v>
      </c>
      <c r="DT14" s="33">
        <v>3</v>
      </c>
      <c r="DU14" s="33">
        <v>2</v>
      </c>
      <c r="DV14" s="33">
        <v>5</v>
      </c>
      <c r="DW14" s="33">
        <v>4</v>
      </c>
      <c r="DX14" s="33">
        <v>4</v>
      </c>
      <c r="DY14" s="65">
        <f t="shared" si="19"/>
        <v>3.6</v>
      </c>
      <c r="DZ14" s="91">
        <f t="shared" si="2"/>
        <v>75</v>
      </c>
      <c r="EA14" s="91">
        <f t="shared" si="2"/>
        <v>25</v>
      </c>
      <c r="EB14" s="91">
        <f>(DV14/BA14)*100</f>
        <v>100</v>
      </c>
      <c r="EC14" s="91">
        <f t="shared" si="2"/>
        <v>80</v>
      </c>
      <c r="ED14" s="91">
        <f t="shared" si="2"/>
        <v>66.6666666666667</v>
      </c>
      <c r="EE14" s="106">
        <f t="shared" si="20"/>
        <v>69.3333333333333</v>
      </c>
      <c r="EF14" s="107">
        <v>32</v>
      </c>
      <c r="EG14" s="109">
        <v>25</v>
      </c>
      <c r="EH14" s="109">
        <v>26</v>
      </c>
      <c r="EI14" s="109">
        <v>17</v>
      </c>
      <c r="EJ14" s="109">
        <v>22</v>
      </c>
      <c r="EK14" s="65">
        <f t="shared" si="3"/>
        <v>24.4</v>
      </c>
      <c r="EL14" s="65">
        <f t="shared" si="21"/>
        <v>122</v>
      </c>
      <c r="EM14" s="110">
        <v>2.6</v>
      </c>
      <c r="EN14" s="109">
        <v>1.7</v>
      </c>
      <c r="EO14" s="109">
        <v>2.4</v>
      </c>
      <c r="EP14" s="109">
        <v>1.6</v>
      </c>
      <c r="EQ14" s="109">
        <v>1.7</v>
      </c>
      <c r="ER14" s="65">
        <f t="shared" si="22"/>
        <v>2</v>
      </c>
      <c r="ES14" s="114">
        <f t="shared" si="23"/>
        <v>80</v>
      </c>
      <c r="ET14" s="114">
        <f>EY14*'[1]50 gi chọn'!ER12</f>
        <v>42.46875</v>
      </c>
      <c r="EU14" s="115">
        <f t="shared" si="24"/>
        <v>21.234375</v>
      </c>
      <c r="EV14" s="115">
        <f t="shared" si="25"/>
        <v>40</v>
      </c>
      <c r="EW14" s="128">
        <f t="shared" si="26"/>
        <v>0.530859375</v>
      </c>
      <c r="EX14" s="110">
        <v>40</v>
      </c>
      <c r="EY14" s="129">
        <f t="shared" si="27"/>
        <v>30</v>
      </c>
      <c r="EZ14" s="33">
        <v>1</v>
      </c>
      <c r="FA14" s="33">
        <v>1</v>
      </c>
      <c r="FB14" s="33">
        <v>1</v>
      </c>
      <c r="FC14" s="48">
        <v>10</v>
      </c>
      <c r="FD14" s="130">
        <f t="shared" si="28"/>
        <v>25</v>
      </c>
      <c r="FE14" s="33"/>
      <c r="FF14" s="130">
        <v>0</v>
      </c>
      <c r="FG14" s="33">
        <v>0</v>
      </c>
      <c r="FH14" s="130">
        <f t="shared" si="29"/>
        <v>0</v>
      </c>
      <c r="FI14" s="134"/>
    </row>
    <row r="15" spans="1:165">
      <c r="A15" s="33">
        <v>11</v>
      </c>
      <c r="B15" s="34" t="s">
        <v>95</v>
      </c>
      <c r="C15" s="35">
        <v>5744</v>
      </c>
      <c r="D15" s="36" t="s">
        <v>96</v>
      </c>
      <c r="E15" s="36" t="s">
        <v>97</v>
      </c>
      <c r="F15" s="36" t="s">
        <v>73</v>
      </c>
      <c r="G15" s="37">
        <v>44928</v>
      </c>
      <c r="H15" s="37">
        <v>44933</v>
      </c>
      <c r="I15" s="37">
        <v>44955</v>
      </c>
      <c r="J15" s="48">
        <f t="shared" si="0"/>
        <v>27</v>
      </c>
      <c r="K15" s="48">
        <v>19</v>
      </c>
      <c r="L15" s="37">
        <v>45001</v>
      </c>
      <c r="M15" s="48">
        <f t="shared" si="4"/>
        <v>46</v>
      </c>
      <c r="N15" s="37">
        <v>45053</v>
      </c>
      <c r="O15" s="48">
        <f t="shared" si="5"/>
        <v>98</v>
      </c>
      <c r="P15" s="37">
        <v>45074</v>
      </c>
      <c r="Q15" s="48">
        <f t="shared" si="1"/>
        <v>21</v>
      </c>
      <c r="R15" s="48">
        <f t="shared" si="6"/>
        <v>119</v>
      </c>
      <c r="S15" s="48">
        <f t="shared" si="7"/>
        <v>146</v>
      </c>
      <c r="T15" s="33">
        <v>3</v>
      </c>
      <c r="U15" s="33">
        <v>2</v>
      </c>
      <c r="V15" s="33">
        <v>11</v>
      </c>
      <c r="W15" s="33">
        <v>12</v>
      </c>
      <c r="X15" s="33">
        <v>13</v>
      </c>
      <c r="Y15" s="33">
        <v>12</v>
      </c>
      <c r="Z15" s="33">
        <v>11</v>
      </c>
      <c r="AA15" s="33">
        <v>11</v>
      </c>
      <c r="AB15" s="33">
        <v>13</v>
      </c>
      <c r="AC15" s="33">
        <v>12</v>
      </c>
      <c r="AD15" s="33">
        <v>11</v>
      </c>
      <c r="AE15" s="33">
        <v>12</v>
      </c>
      <c r="AF15" s="65">
        <f t="shared" si="8"/>
        <v>11.8</v>
      </c>
      <c r="AG15" s="72">
        <f t="shared" si="9"/>
        <v>3</v>
      </c>
      <c r="AH15" s="33">
        <v>4</v>
      </c>
      <c r="AI15" s="33">
        <v>3</v>
      </c>
      <c r="AJ15" s="33">
        <v>2</v>
      </c>
      <c r="AK15" s="33">
        <v>45</v>
      </c>
      <c r="AL15" s="33">
        <v>50</v>
      </c>
      <c r="AM15" s="33">
        <v>47</v>
      </c>
      <c r="AN15" s="33">
        <v>52</v>
      </c>
      <c r="AO15" s="33">
        <v>57</v>
      </c>
      <c r="AP15" s="33">
        <v>55</v>
      </c>
      <c r="AQ15" s="33">
        <v>48</v>
      </c>
      <c r="AR15" s="33">
        <v>50</v>
      </c>
      <c r="AS15" s="33">
        <v>55</v>
      </c>
      <c r="AT15" s="33">
        <v>50</v>
      </c>
      <c r="AU15" s="65">
        <f t="shared" si="10"/>
        <v>50.9</v>
      </c>
      <c r="AV15" s="72">
        <f t="shared" si="11"/>
        <v>3</v>
      </c>
      <c r="AW15" s="33" t="s">
        <v>74</v>
      </c>
      <c r="AX15" s="33">
        <v>7</v>
      </c>
      <c r="AY15" s="33">
        <v>8</v>
      </c>
      <c r="AZ15" s="33">
        <v>7</v>
      </c>
      <c r="BA15" s="33">
        <v>9</v>
      </c>
      <c r="BB15" s="33">
        <v>8</v>
      </c>
      <c r="BC15" s="33">
        <v>7</v>
      </c>
      <c r="BD15" s="33">
        <v>8</v>
      </c>
      <c r="BE15" s="33">
        <v>11</v>
      </c>
      <c r="BF15" s="33">
        <v>9</v>
      </c>
      <c r="BG15" s="33">
        <v>9</v>
      </c>
      <c r="BH15" s="87">
        <f t="shared" si="12"/>
        <v>8.3</v>
      </c>
      <c r="BI15" s="33">
        <v>1</v>
      </c>
      <c r="BJ15" s="72">
        <v>7</v>
      </c>
      <c r="BK15" s="72">
        <v>4.5</v>
      </c>
      <c r="BL15" s="72">
        <v>4</v>
      </c>
      <c r="BM15" s="72">
        <v>4.2</v>
      </c>
      <c r="BN15" s="72">
        <v>4.2</v>
      </c>
      <c r="BO15" s="72">
        <v>4.1</v>
      </c>
      <c r="BP15" s="72">
        <v>4</v>
      </c>
      <c r="BQ15" s="72">
        <v>4</v>
      </c>
      <c r="BR15" s="72">
        <v>4.2</v>
      </c>
      <c r="BS15" s="72">
        <v>4.2</v>
      </c>
      <c r="BT15" s="72">
        <v>4.1</v>
      </c>
      <c r="BU15" s="87">
        <f t="shared" si="13"/>
        <v>4.15</v>
      </c>
      <c r="BV15" s="72">
        <v>3.8</v>
      </c>
      <c r="BW15" s="72">
        <v>3.7</v>
      </c>
      <c r="BX15" s="72">
        <v>3.5</v>
      </c>
      <c r="BY15" s="72">
        <v>3.5</v>
      </c>
      <c r="BZ15" s="72">
        <v>3.4</v>
      </c>
      <c r="CA15" s="72">
        <v>3.5</v>
      </c>
      <c r="CB15" s="72">
        <v>3.5</v>
      </c>
      <c r="CC15" s="72">
        <v>3.2</v>
      </c>
      <c r="CD15" s="72">
        <v>3.3</v>
      </c>
      <c r="CE15" s="72">
        <v>3.4</v>
      </c>
      <c r="CF15" s="87">
        <f t="shared" si="14"/>
        <v>3.48</v>
      </c>
      <c r="CG15" s="87">
        <f t="shared" si="15"/>
        <v>1.19252873563218</v>
      </c>
      <c r="CH15" s="72">
        <v>1</v>
      </c>
      <c r="CI15" s="72">
        <v>1</v>
      </c>
      <c r="CJ15" s="72">
        <v>5</v>
      </c>
      <c r="CK15" s="72">
        <v>7</v>
      </c>
      <c r="CL15" s="72">
        <v>3</v>
      </c>
      <c r="CM15" s="72">
        <v>5</v>
      </c>
      <c r="CN15" s="72">
        <v>4.5</v>
      </c>
      <c r="CO15" s="72">
        <v>6</v>
      </c>
      <c r="CP15" s="72">
        <v>6</v>
      </c>
      <c r="CQ15" s="72">
        <v>5.5</v>
      </c>
      <c r="CR15" s="72">
        <v>6</v>
      </c>
      <c r="CS15" s="72">
        <v>6</v>
      </c>
      <c r="CT15" s="72">
        <v>6</v>
      </c>
      <c r="CU15" s="72">
        <v>5</v>
      </c>
      <c r="CV15" s="72">
        <v>5</v>
      </c>
      <c r="CW15" s="65">
        <f t="shared" si="16"/>
        <v>5.5</v>
      </c>
      <c r="CX15" s="72">
        <v>3</v>
      </c>
      <c r="CY15" s="72">
        <v>2</v>
      </c>
      <c r="CZ15" s="72">
        <v>2</v>
      </c>
      <c r="DA15" s="72">
        <v>3</v>
      </c>
      <c r="DB15" s="72">
        <v>2</v>
      </c>
      <c r="DC15" s="72">
        <v>2</v>
      </c>
      <c r="DD15" s="72">
        <v>2</v>
      </c>
      <c r="DE15" s="72">
        <v>2</v>
      </c>
      <c r="DF15" s="72">
        <v>2</v>
      </c>
      <c r="DG15" s="72">
        <v>2</v>
      </c>
      <c r="DH15" s="65">
        <f t="shared" si="17"/>
        <v>2.2</v>
      </c>
      <c r="DI15" s="72">
        <v>5.6</v>
      </c>
      <c r="DJ15" s="72">
        <v>5.5</v>
      </c>
      <c r="DK15" s="72">
        <v>5.3</v>
      </c>
      <c r="DL15" s="72">
        <v>4.2</v>
      </c>
      <c r="DM15" s="72">
        <v>5</v>
      </c>
      <c r="DN15" s="72">
        <v>5.7</v>
      </c>
      <c r="DO15" s="72">
        <v>5.3</v>
      </c>
      <c r="DP15" s="72">
        <v>5.7</v>
      </c>
      <c r="DQ15" s="72">
        <v>5.2</v>
      </c>
      <c r="DR15" s="72">
        <v>5</v>
      </c>
      <c r="DS15" s="65">
        <f t="shared" si="18"/>
        <v>5.25</v>
      </c>
      <c r="DT15" s="33">
        <v>7</v>
      </c>
      <c r="DU15" s="33">
        <v>7</v>
      </c>
      <c r="DV15" s="33">
        <v>8</v>
      </c>
      <c r="DW15" s="33">
        <v>7</v>
      </c>
      <c r="DX15" s="33">
        <v>9</v>
      </c>
      <c r="DY15" s="65">
        <f t="shared" si="19"/>
        <v>7.6</v>
      </c>
      <c r="DZ15" s="91">
        <f t="shared" si="2"/>
        <v>87.5</v>
      </c>
      <c r="EA15" s="91">
        <f t="shared" si="2"/>
        <v>100</v>
      </c>
      <c r="EB15" s="91">
        <f t="shared" si="2"/>
        <v>88.8888888888889</v>
      </c>
      <c r="EC15" s="91">
        <f t="shared" si="2"/>
        <v>87.5</v>
      </c>
      <c r="ED15" s="91">
        <f t="shared" si="2"/>
        <v>128.571428571429</v>
      </c>
      <c r="EE15" s="106">
        <f t="shared" si="20"/>
        <v>98.4920634920635</v>
      </c>
      <c r="EF15" s="107">
        <v>103</v>
      </c>
      <c r="EG15" s="109">
        <v>48</v>
      </c>
      <c r="EH15" s="109">
        <v>70</v>
      </c>
      <c r="EI15" s="109">
        <v>83</v>
      </c>
      <c r="EJ15" s="109">
        <v>87</v>
      </c>
      <c r="EK15" s="65">
        <f t="shared" si="3"/>
        <v>78.2</v>
      </c>
      <c r="EL15" s="65">
        <f t="shared" si="21"/>
        <v>391</v>
      </c>
      <c r="EM15" s="110">
        <v>2.65</v>
      </c>
      <c r="EN15" s="109">
        <v>1.2</v>
      </c>
      <c r="EO15" s="109">
        <v>1.4</v>
      </c>
      <c r="EP15" s="109">
        <v>1.95</v>
      </c>
      <c r="EQ15" s="109">
        <v>2.15</v>
      </c>
      <c r="ER15" s="65">
        <f t="shared" si="22"/>
        <v>1.87</v>
      </c>
      <c r="ES15" s="114">
        <f t="shared" si="23"/>
        <v>74.8</v>
      </c>
      <c r="ET15" s="114">
        <f>EY15*'[1]50 gi chọn'!ER13</f>
        <v>55.2705882352941</v>
      </c>
      <c r="EU15" s="115">
        <f t="shared" si="24"/>
        <v>27.6352941176471</v>
      </c>
      <c r="EV15" s="115">
        <f t="shared" si="25"/>
        <v>37.4</v>
      </c>
      <c r="EW15" s="128">
        <f t="shared" si="26"/>
        <v>0.738911607423718</v>
      </c>
      <c r="EX15" s="110">
        <v>40</v>
      </c>
      <c r="EY15" s="129">
        <f t="shared" si="27"/>
        <v>36</v>
      </c>
      <c r="EZ15" s="33">
        <v>1</v>
      </c>
      <c r="FA15" s="33">
        <v>1</v>
      </c>
      <c r="FB15" s="33">
        <v>1</v>
      </c>
      <c r="FC15" s="48">
        <v>4</v>
      </c>
      <c r="FD15" s="130">
        <f t="shared" si="28"/>
        <v>10</v>
      </c>
      <c r="FE15" s="33"/>
      <c r="FF15" s="130">
        <v>0</v>
      </c>
      <c r="FG15" s="33">
        <v>0</v>
      </c>
      <c r="FH15" s="130">
        <f t="shared" si="29"/>
        <v>0</v>
      </c>
      <c r="FI15" s="134"/>
    </row>
    <row r="16" spans="1:165">
      <c r="A16" s="33">
        <v>12</v>
      </c>
      <c r="B16" s="34" t="s">
        <v>98</v>
      </c>
      <c r="C16" s="35">
        <v>5748</v>
      </c>
      <c r="D16" s="36" t="s">
        <v>99</v>
      </c>
      <c r="E16" s="36" t="s">
        <v>72</v>
      </c>
      <c r="F16" s="36" t="s">
        <v>73</v>
      </c>
      <c r="G16" s="37">
        <v>44928</v>
      </c>
      <c r="H16" s="37">
        <v>44933</v>
      </c>
      <c r="I16" s="37">
        <v>44955</v>
      </c>
      <c r="J16" s="48">
        <f t="shared" si="0"/>
        <v>27</v>
      </c>
      <c r="K16" s="48">
        <v>19</v>
      </c>
      <c r="L16" s="37">
        <v>44996</v>
      </c>
      <c r="M16" s="48">
        <f t="shared" si="4"/>
        <v>41</v>
      </c>
      <c r="N16" s="37">
        <v>45053</v>
      </c>
      <c r="O16" s="48">
        <f t="shared" si="5"/>
        <v>98</v>
      </c>
      <c r="P16" s="37">
        <v>45074</v>
      </c>
      <c r="Q16" s="48">
        <f t="shared" si="1"/>
        <v>21</v>
      </c>
      <c r="R16" s="48">
        <f t="shared" si="6"/>
        <v>119</v>
      </c>
      <c r="S16" s="48">
        <f t="shared" si="7"/>
        <v>146</v>
      </c>
      <c r="T16" s="33">
        <v>5</v>
      </c>
      <c r="U16" s="33">
        <v>2</v>
      </c>
      <c r="V16" s="33">
        <v>10</v>
      </c>
      <c r="W16" s="33">
        <v>11</v>
      </c>
      <c r="X16" s="33">
        <v>13</v>
      </c>
      <c r="Y16" s="33">
        <v>10</v>
      </c>
      <c r="Z16" s="33">
        <v>11</v>
      </c>
      <c r="AA16" s="33">
        <v>10</v>
      </c>
      <c r="AB16" s="33">
        <v>11</v>
      </c>
      <c r="AC16" s="33">
        <v>10</v>
      </c>
      <c r="AD16" s="33">
        <v>12</v>
      </c>
      <c r="AE16" s="33">
        <v>11</v>
      </c>
      <c r="AF16" s="65">
        <f t="shared" si="8"/>
        <v>10.9</v>
      </c>
      <c r="AG16" s="72">
        <f t="shared" si="9"/>
        <v>3</v>
      </c>
      <c r="AH16" s="33">
        <v>4</v>
      </c>
      <c r="AI16" s="33">
        <v>1</v>
      </c>
      <c r="AJ16" s="33">
        <v>1</v>
      </c>
      <c r="AK16" s="33">
        <v>30</v>
      </c>
      <c r="AL16" s="33">
        <v>25</v>
      </c>
      <c r="AM16" s="33">
        <v>28</v>
      </c>
      <c r="AN16" s="33">
        <v>31</v>
      </c>
      <c r="AO16" s="33">
        <v>30</v>
      </c>
      <c r="AP16" s="33">
        <v>28</v>
      </c>
      <c r="AQ16" s="33">
        <v>30</v>
      </c>
      <c r="AR16" s="33">
        <v>27</v>
      </c>
      <c r="AS16" s="33">
        <v>32</v>
      </c>
      <c r="AT16" s="33">
        <v>30</v>
      </c>
      <c r="AU16" s="65">
        <f t="shared" si="10"/>
        <v>29.1</v>
      </c>
      <c r="AV16" s="72">
        <f t="shared" si="11"/>
        <v>3</v>
      </c>
      <c r="AW16" s="33" t="s">
        <v>74</v>
      </c>
      <c r="AX16" s="33">
        <v>6</v>
      </c>
      <c r="AY16" s="33">
        <v>11</v>
      </c>
      <c r="AZ16" s="33">
        <v>6</v>
      </c>
      <c r="BA16" s="33">
        <v>7</v>
      </c>
      <c r="BB16" s="33">
        <v>7</v>
      </c>
      <c r="BC16" s="33">
        <v>6</v>
      </c>
      <c r="BD16" s="33">
        <v>7</v>
      </c>
      <c r="BE16" s="33">
        <v>8</v>
      </c>
      <c r="BF16" s="33">
        <v>7</v>
      </c>
      <c r="BG16" s="33">
        <v>7</v>
      </c>
      <c r="BH16" s="87">
        <f t="shared" si="12"/>
        <v>7.2</v>
      </c>
      <c r="BI16" s="33">
        <v>2</v>
      </c>
      <c r="BJ16" s="72">
        <v>3</v>
      </c>
      <c r="BK16" s="72">
        <v>4.5</v>
      </c>
      <c r="BL16" s="72">
        <v>4.8</v>
      </c>
      <c r="BM16" s="72">
        <v>5</v>
      </c>
      <c r="BN16" s="72">
        <v>4.2</v>
      </c>
      <c r="BO16" s="72">
        <v>5</v>
      </c>
      <c r="BP16" s="72">
        <v>5</v>
      </c>
      <c r="BQ16" s="72">
        <v>4.8</v>
      </c>
      <c r="BR16" s="72">
        <v>5.2</v>
      </c>
      <c r="BS16" s="72">
        <v>4.8</v>
      </c>
      <c r="BT16" s="72">
        <v>5</v>
      </c>
      <c r="BU16" s="87">
        <f t="shared" si="13"/>
        <v>4.83</v>
      </c>
      <c r="BV16" s="72">
        <v>5.5</v>
      </c>
      <c r="BW16" s="72">
        <v>6</v>
      </c>
      <c r="BX16" s="72">
        <v>6</v>
      </c>
      <c r="BY16" s="72">
        <v>6.2</v>
      </c>
      <c r="BZ16" s="72">
        <v>6</v>
      </c>
      <c r="CA16" s="72">
        <v>6.3</v>
      </c>
      <c r="CB16" s="72">
        <v>5.5</v>
      </c>
      <c r="CC16" s="72">
        <v>5.6</v>
      </c>
      <c r="CD16" s="72">
        <v>6</v>
      </c>
      <c r="CE16" s="72">
        <v>6</v>
      </c>
      <c r="CF16" s="87">
        <f t="shared" si="14"/>
        <v>5.91</v>
      </c>
      <c r="CG16" s="87">
        <f t="shared" si="15"/>
        <v>0.817258883248731</v>
      </c>
      <c r="CH16" s="72">
        <v>1</v>
      </c>
      <c r="CI16" s="72">
        <v>1</v>
      </c>
      <c r="CJ16" s="72">
        <v>5</v>
      </c>
      <c r="CK16" s="72">
        <v>7</v>
      </c>
      <c r="CL16" s="72">
        <v>3</v>
      </c>
      <c r="CM16" s="72">
        <v>6</v>
      </c>
      <c r="CN16" s="72">
        <v>5.5</v>
      </c>
      <c r="CO16" s="72">
        <v>5</v>
      </c>
      <c r="CP16" s="72">
        <v>6</v>
      </c>
      <c r="CQ16" s="72">
        <v>5.5</v>
      </c>
      <c r="CR16" s="72">
        <v>6.5</v>
      </c>
      <c r="CS16" s="72">
        <v>6</v>
      </c>
      <c r="CT16" s="72">
        <v>6.5</v>
      </c>
      <c r="CU16" s="72">
        <v>6</v>
      </c>
      <c r="CV16" s="72">
        <v>6</v>
      </c>
      <c r="CW16" s="65">
        <f t="shared" si="16"/>
        <v>5.9</v>
      </c>
      <c r="CX16" s="72">
        <v>4</v>
      </c>
      <c r="CY16" s="72">
        <v>5</v>
      </c>
      <c r="CZ16" s="72">
        <v>4</v>
      </c>
      <c r="DA16" s="72">
        <v>3</v>
      </c>
      <c r="DB16" s="72">
        <v>3</v>
      </c>
      <c r="DC16" s="72">
        <v>5</v>
      </c>
      <c r="DD16" s="72">
        <v>3</v>
      </c>
      <c r="DE16" s="72">
        <v>4</v>
      </c>
      <c r="DF16" s="72">
        <v>6</v>
      </c>
      <c r="DG16" s="72">
        <v>4</v>
      </c>
      <c r="DH16" s="65">
        <f t="shared" si="17"/>
        <v>4.1</v>
      </c>
      <c r="DI16" s="72">
        <v>4.3</v>
      </c>
      <c r="DJ16" s="72">
        <v>4.6</v>
      </c>
      <c r="DK16" s="72">
        <v>4.6</v>
      </c>
      <c r="DL16" s="72">
        <v>4.4</v>
      </c>
      <c r="DM16" s="72">
        <v>4.3</v>
      </c>
      <c r="DN16" s="72">
        <v>4.7</v>
      </c>
      <c r="DO16" s="72">
        <v>4.4</v>
      </c>
      <c r="DP16" s="72">
        <v>4.4</v>
      </c>
      <c r="DQ16" s="72">
        <v>4.5</v>
      </c>
      <c r="DR16" s="72">
        <v>4.3</v>
      </c>
      <c r="DS16" s="65">
        <f t="shared" si="18"/>
        <v>4.45</v>
      </c>
      <c r="DT16" s="33">
        <v>4</v>
      </c>
      <c r="DU16" s="33">
        <v>4</v>
      </c>
      <c r="DV16" s="33">
        <v>3</v>
      </c>
      <c r="DW16" s="33">
        <v>4</v>
      </c>
      <c r="DX16" s="33">
        <v>5</v>
      </c>
      <c r="DY16" s="65">
        <f t="shared" si="19"/>
        <v>4</v>
      </c>
      <c r="DZ16" s="91">
        <f t="shared" si="2"/>
        <v>36.3636363636364</v>
      </c>
      <c r="EA16" s="91">
        <f t="shared" si="2"/>
        <v>66.6666666666667</v>
      </c>
      <c r="EB16" s="91">
        <f t="shared" si="2"/>
        <v>42.8571428571429</v>
      </c>
      <c r="EC16" s="91">
        <f t="shared" si="2"/>
        <v>57.1428571428571</v>
      </c>
      <c r="ED16" s="91">
        <f t="shared" si="2"/>
        <v>83.3333333333333</v>
      </c>
      <c r="EE16" s="106">
        <f t="shared" si="20"/>
        <v>57.2727272727273</v>
      </c>
      <c r="EF16" s="107">
        <v>38</v>
      </c>
      <c r="EG16" s="109">
        <v>43</v>
      </c>
      <c r="EH16" s="109">
        <v>20</v>
      </c>
      <c r="EI16" s="109">
        <v>38</v>
      </c>
      <c r="EJ16" s="109">
        <v>26</v>
      </c>
      <c r="EK16" s="65">
        <f t="shared" si="3"/>
        <v>33</v>
      </c>
      <c r="EL16" s="65">
        <f t="shared" si="21"/>
        <v>165</v>
      </c>
      <c r="EM16" s="110">
        <v>3.2</v>
      </c>
      <c r="EN16" s="109">
        <v>4.2</v>
      </c>
      <c r="EO16" s="109">
        <v>2</v>
      </c>
      <c r="EP16" s="109">
        <v>4.3</v>
      </c>
      <c r="EQ16" s="109">
        <v>2.8</v>
      </c>
      <c r="ER16" s="65">
        <f t="shared" si="22"/>
        <v>3.3</v>
      </c>
      <c r="ES16" s="114">
        <f t="shared" si="23"/>
        <v>132</v>
      </c>
      <c r="ET16" s="114">
        <f>EY16*'[1]50 gi chọn'!ER14</f>
        <v>78</v>
      </c>
      <c r="EU16" s="115">
        <f t="shared" si="24"/>
        <v>39</v>
      </c>
      <c r="EV16" s="115">
        <f t="shared" si="25"/>
        <v>66</v>
      </c>
      <c r="EW16" s="128">
        <f t="shared" si="26"/>
        <v>0.590909090909091</v>
      </c>
      <c r="EX16" s="110">
        <v>40</v>
      </c>
      <c r="EY16" s="129">
        <f t="shared" si="27"/>
        <v>36</v>
      </c>
      <c r="EZ16" s="33">
        <v>1</v>
      </c>
      <c r="FA16" s="33">
        <v>1</v>
      </c>
      <c r="FB16" s="33">
        <v>3</v>
      </c>
      <c r="FC16" s="48">
        <v>4</v>
      </c>
      <c r="FD16" s="130">
        <f t="shared" si="28"/>
        <v>10</v>
      </c>
      <c r="FE16" s="33"/>
      <c r="FF16" s="130">
        <v>0</v>
      </c>
      <c r="FG16" s="33">
        <v>4</v>
      </c>
      <c r="FH16" s="130">
        <f t="shared" si="29"/>
        <v>2.42424242424242</v>
      </c>
      <c r="FI16" s="134"/>
    </row>
    <row r="17" spans="1:165">
      <c r="A17" s="33">
        <v>13</v>
      </c>
      <c r="B17" s="34" t="s">
        <v>100</v>
      </c>
      <c r="C17" s="35">
        <v>6888</v>
      </c>
      <c r="D17" s="36" t="s">
        <v>101</v>
      </c>
      <c r="E17" s="36" t="s">
        <v>102</v>
      </c>
      <c r="F17" s="36" t="s">
        <v>73</v>
      </c>
      <c r="G17" s="37">
        <v>44928</v>
      </c>
      <c r="H17" s="37">
        <v>44933</v>
      </c>
      <c r="I17" s="37">
        <v>44955</v>
      </c>
      <c r="J17" s="48">
        <f t="shared" si="0"/>
        <v>27</v>
      </c>
      <c r="K17" s="48">
        <v>21</v>
      </c>
      <c r="L17" s="37">
        <v>44996</v>
      </c>
      <c r="M17" s="48">
        <f t="shared" si="4"/>
        <v>41</v>
      </c>
      <c r="N17" s="37">
        <v>45053</v>
      </c>
      <c r="O17" s="48">
        <f t="shared" si="5"/>
        <v>98</v>
      </c>
      <c r="P17" s="37">
        <v>45070</v>
      </c>
      <c r="Q17" s="48">
        <f t="shared" si="1"/>
        <v>17</v>
      </c>
      <c r="R17" s="48">
        <f t="shared" si="6"/>
        <v>115</v>
      </c>
      <c r="S17" s="48">
        <f t="shared" si="7"/>
        <v>142</v>
      </c>
      <c r="T17" s="33">
        <v>3</v>
      </c>
      <c r="U17" s="33">
        <v>2</v>
      </c>
      <c r="V17" s="33">
        <v>11</v>
      </c>
      <c r="W17" s="33">
        <v>9</v>
      </c>
      <c r="X17" s="33">
        <v>8</v>
      </c>
      <c r="Y17" s="33">
        <v>10</v>
      </c>
      <c r="Z17" s="33">
        <v>11</v>
      </c>
      <c r="AA17" s="33">
        <v>10</v>
      </c>
      <c r="AB17" s="33">
        <v>8</v>
      </c>
      <c r="AC17" s="33">
        <v>9</v>
      </c>
      <c r="AD17" s="33">
        <v>10</v>
      </c>
      <c r="AE17" s="33">
        <v>9</v>
      </c>
      <c r="AF17" s="65">
        <f t="shared" si="8"/>
        <v>9.5</v>
      </c>
      <c r="AG17" s="72">
        <f t="shared" si="9"/>
        <v>3</v>
      </c>
      <c r="AH17" s="33">
        <v>4</v>
      </c>
      <c r="AI17" s="33">
        <v>3</v>
      </c>
      <c r="AJ17" s="33">
        <v>1</v>
      </c>
      <c r="AK17" s="33">
        <v>33</v>
      </c>
      <c r="AL17" s="33">
        <v>36</v>
      </c>
      <c r="AM17" s="33">
        <v>33</v>
      </c>
      <c r="AN17" s="33">
        <v>38</v>
      </c>
      <c r="AO17" s="33">
        <v>39</v>
      </c>
      <c r="AP17" s="33">
        <v>40</v>
      </c>
      <c r="AQ17" s="33">
        <v>32</v>
      </c>
      <c r="AR17" s="33">
        <v>37</v>
      </c>
      <c r="AS17" s="33">
        <v>35</v>
      </c>
      <c r="AT17" s="33">
        <v>34</v>
      </c>
      <c r="AU17" s="65">
        <f t="shared" si="10"/>
        <v>35.7</v>
      </c>
      <c r="AV17" s="72">
        <f t="shared" si="11"/>
        <v>3</v>
      </c>
      <c r="AW17" s="33" t="s">
        <v>74</v>
      </c>
      <c r="AX17" s="33">
        <v>5</v>
      </c>
      <c r="AY17" s="33">
        <v>7</v>
      </c>
      <c r="AZ17" s="33">
        <v>6</v>
      </c>
      <c r="BA17" s="33">
        <v>7</v>
      </c>
      <c r="BB17" s="33">
        <v>7</v>
      </c>
      <c r="BC17" s="33">
        <v>5</v>
      </c>
      <c r="BD17" s="33">
        <v>7</v>
      </c>
      <c r="BE17" s="33">
        <v>5</v>
      </c>
      <c r="BF17" s="33">
        <v>4</v>
      </c>
      <c r="BG17" s="33">
        <v>4</v>
      </c>
      <c r="BH17" s="87">
        <f t="shared" si="12"/>
        <v>5.7</v>
      </c>
      <c r="BI17" s="33">
        <v>2</v>
      </c>
      <c r="BJ17" s="72">
        <v>1</v>
      </c>
      <c r="BK17" s="72">
        <v>3.2</v>
      </c>
      <c r="BL17" s="72">
        <v>3.3</v>
      </c>
      <c r="BM17" s="72">
        <v>3.7</v>
      </c>
      <c r="BN17" s="72">
        <v>3.6</v>
      </c>
      <c r="BO17" s="72">
        <v>3.7</v>
      </c>
      <c r="BP17" s="72">
        <v>4</v>
      </c>
      <c r="BQ17" s="72">
        <v>3.3</v>
      </c>
      <c r="BR17" s="72">
        <v>4</v>
      </c>
      <c r="BS17" s="72">
        <v>3.5</v>
      </c>
      <c r="BT17" s="72">
        <v>3.4</v>
      </c>
      <c r="BU17" s="87">
        <f t="shared" si="13"/>
        <v>3.57</v>
      </c>
      <c r="BV17" s="72">
        <v>6.5</v>
      </c>
      <c r="BW17" s="72">
        <v>5.8</v>
      </c>
      <c r="BX17" s="72">
        <v>7</v>
      </c>
      <c r="BY17" s="72">
        <v>5.5</v>
      </c>
      <c r="BZ17" s="72">
        <v>6</v>
      </c>
      <c r="CA17" s="72">
        <v>6.7</v>
      </c>
      <c r="CB17" s="72">
        <v>6</v>
      </c>
      <c r="CC17" s="72">
        <v>6</v>
      </c>
      <c r="CD17" s="72">
        <v>5.8</v>
      </c>
      <c r="CE17" s="72">
        <v>6.7</v>
      </c>
      <c r="CF17" s="87">
        <f t="shared" si="14"/>
        <v>6.2</v>
      </c>
      <c r="CG17" s="87">
        <f t="shared" si="15"/>
        <v>0.575806451612903</v>
      </c>
      <c r="CH17" s="72">
        <v>3</v>
      </c>
      <c r="CI17" s="72">
        <v>1</v>
      </c>
      <c r="CJ17" s="72">
        <v>5</v>
      </c>
      <c r="CK17" s="72">
        <v>7</v>
      </c>
      <c r="CL17" s="72">
        <v>3</v>
      </c>
      <c r="CM17" s="72">
        <v>4</v>
      </c>
      <c r="CN17" s="72">
        <v>3.5</v>
      </c>
      <c r="CO17" s="72">
        <v>3</v>
      </c>
      <c r="CP17" s="72">
        <v>4</v>
      </c>
      <c r="CQ17" s="72">
        <v>3.5</v>
      </c>
      <c r="CR17" s="72">
        <v>4</v>
      </c>
      <c r="CS17" s="72">
        <v>3</v>
      </c>
      <c r="CT17" s="72">
        <v>3.5</v>
      </c>
      <c r="CU17" s="72">
        <v>3.5</v>
      </c>
      <c r="CV17" s="72">
        <v>5</v>
      </c>
      <c r="CW17" s="65">
        <f t="shared" si="16"/>
        <v>3.7</v>
      </c>
      <c r="CX17" s="72">
        <v>10</v>
      </c>
      <c r="CY17" s="72">
        <v>6</v>
      </c>
      <c r="CZ17" s="72">
        <v>7</v>
      </c>
      <c r="DA17" s="72">
        <v>8</v>
      </c>
      <c r="DB17" s="72">
        <v>9</v>
      </c>
      <c r="DC17" s="72">
        <v>8</v>
      </c>
      <c r="DD17" s="72">
        <v>8</v>
      </c>
      <c r="DE17" s="72">
        <v>10</v>
      </c>
      <c r="DF17" s="72">
        <v>8</v>
      </c>
      <c r="DG17" s="72">
        <v>10</v>
      </c>
      <c r="DH17" s="65">
        <f t="shared" si="17"/>
        <v>8.4</v>
      </c>
      <c r="DI17" s="72">
        <v>4.8</v>
      </c>
      <c r="DJ17" s="72">
        <v>4.3</v>
      </c>
      <c r="DK17" s="72">
        <v>4.5</v>
      </c>
      <c r="DL17" s="72">
        <v>4.6</v>
      </c>
      <c r="DM17" s="72">
        <v>4.4</v>
      </c>
      <c r="DN17" s="72">
        <v>4.8</v>
      </c>
      <c r="DO17" s="72">
        <v>4.9</v>
      </c>
      <c r="DP17" s="72">
        <v>5</v>
      </c>
      <c r="DQ17" s="72">
        <v>4.6</v>
      </c>
      <c r="DR17" s="72">
        <v>4.4</v>
      </c>
      <c r="DS17" s="65">
        <f t="shared" si="18"/>
        <v>4.63</v>
      </c>
      <c r="DT17" s="33">
        <v>3</v>
      </c>
      <c r="DU17" s="33">
        <v>3</v>
      </c>
      <c r="DV17" s="33">
        <v>2</v>
      </c>
      <c r="DW17" s="33">
        <v>3</v>
      </c>
      <c r="DX17" s="33">
        <v>3</v>
      </c>
      <c r="DY17" s="65">
        <f t="shared" si="19"/>
        <v>2.8</v>
      </c>
      <c r="DZ17" s="91">
        <f t="shared" si="2"/>
        <v>42.8571428571429</v>
      </c>
      <c r="EA17" s="91">
        <f t="shared" si="2"/>
        <v>50</v>
      </c>
      <c r="EB17" s="91">
        <f t="shared" si="2"/>
        <v>28.5714285714286</v>
      </c>
      <c r="EC17" s="91">
        <f t="shared" si="2"/>
        <v>42.8571428571429</v>
      </c>
      <c r="ED17" s="91">
        <f t="shared" si="2"/>
        <v>60</v>
      </c>
      <c r="EE17" s="106">
        <f t="shared" si="20"/>
        <v>44.8571428571429</v>
      </c>
      <c r="EF17" s="107">
        <v>25</v>
      </c>
      <c r="EG17" s="109">
        <v>35</v>
      </c>
      <c r="EH17" s="109">
        <v>31</v>
      </c>
      <c r="EI17" s="109">
        <v>23</v>
      </c>
      <c r="EJ17" s="109">
        <v>40</v>
      </c>
      <c r="EK17" s="65">
        <f t="shared" si="3"/>
        <v>30.8</v>
      </c>
      <c r="EL17" s="65">
        <f t="shared" si="21"/>
        <v>154</v>
      </c>
      <c r="EM17" s="110">
        <v>2.3</v>
      </c>
      <c r="EN17" s="109">
        <v>2.4</v>
      </c>
      <c r="EO17" s="109">
        <v>1.9</v>
      </c>
      <c r="EP17" s="109">
        <v>1.2</v>
      </c>
      <c r="EQ17" s="109">
        <v>2.65</v>
      </c>
      <c r="ER17" s="65">
        <f t="shared" si="22"/>
        <v>2.09</v>
      </c>
      <c r="ES17" s="114">
        <f t="shared" si="23"/>
        <v>83.6</v>
      </c>
      <c r="ET17" s="114">
        <f>EY17*'[1]50 gi chọn'!ER15</f>
        <v>49.7647058823529</v>
      </c>
      <c r="EU17" s="115">
        <f t="shared" si="24"/>
        <v>24.8823529411765</v>
      </c>
      <c r="EV17" s="115">
        <f t="shared" si="25"/>
        <v>41.8</v>
      </c>
      <c r="EW17" s="128">
        <f t="shared" si="26"/>
        <v>0.595271601463552</v>
      </c>
      <c r="EX17" s="110">
        <v>40</v>
      </c>
      <c r="EY17" s="129">
        <f t="shared" si="27"/>
        <v>36</v>
      </c>
      <c r="EZ17" s="33">
        <v>1</v>
      </c>
      <c r="FA17" s="33">
        <v>1</v>
      </c>
      <c r="FB17" s="33">
        <v>3</v>
      </c>
      <c r="FC17" s="48">
        <v>4</v>
      </c>
      <c r="FD17" s="130">
        <f t="shared" si="28"/>
        <v>10</v>
      </c>
      <c r="FE17" s="33"/>
      <c r="FF17" s="130">
        <v>0</v>
      </c>
      <c r="FG17" s="33">
        <v>3</v>
      </c>
      <c r="FH17" s="130">
        <f t="shared" si="29"/>
        <v>1.94805194805195</v>
      </c>
      <c r="FI17" s="134"/>
    </row>
    <row r="18" spans="1:165">
      <c r="A18" s="33">
        <v>14</v>
      </c>
      <c r="B18" s="34" t="s">
        <v>103</v>
      </c>
      <c r="C18" s="35">
        <v>7466</v>
      </c>
      <c r="D18" s="36" t="s">
        <v>104</v>
      </c>
      <c r="E18" s="36" t="s">
        <v>105</v>
      </c>
      <c r="F18" s="36" t="s">
        <v>82</v>
      </c>
      <c r="G18" s="37">
        <v>44928</v>
      </c>
      <c r="H18" s="37">
        <v>44933</v>
      </c>
      <c r="I18" s="37">
        <v>44955</v>
      </c>
      <c r="J18" s="48">
        <f t="shared" si="0"/>
        <v>27</v>
      </c>
      <c r="K18" s="48">
        <v>21</v>
      </c>
      <c r="L18" s="37">
        <v>44992</v>
      </c>
      <c r="M18" s="48">
        <f t="shared" si="4"/>
        <v>37</v>
      </c>
      <c r="N18" s="37">
        <v>45053</v>
      </c>
      <c r="O18" s="48">
        <f t="shared" si="5"/>
        <v>98</v>
      </c>
      <c r="P18" s="37">
        <v>45074</v>
      </c>
      <c r="Q18" s="48">
        <f t="shared" si="1"/>
        <v>21</v>
      </c>
      <c r="R18" s="48">
        <f t="shared" si="6"/>
        <v>119</v>
      </c>
      <c r="S18" s="48">
        <f t="shared" si="7"/>
        <v>146</v>
      </c>
      <c r="T18" s="33">
        <v>3</v>
      </c>
      <c r="U18" s="33">
        <v>3</v>
      </c>
      <c r="V18" s="33">
        <v>11</v>
      </c>
      <c r="W18" s="33">
        <v>10</v>
      </c>
      <c r="X18" s="33">
        <v>12</v>
      </c>
      <c r="Y18" s="33">
        <v>12</v>
      </c>
      <c r="Z18" s="33">
        <v>11</v>
      </c>
      <c r="AA18" s="33">
        <v>10</v>
      </c>
      <c r="AB18" s="33">
        <v>12</v>
      </c>
      <c r="AC18" s="33">
        <v>11</v>
      </c>
      <c r="AD18" s="33">
        <v>10</v>
      </c>
      <c r="AE18" s="33">
        <v>10</v>
      </c>
      <c r="AF18" s="65">
        <f t="shared" si="8"/>
        <v>10.9</v>
      </c>
      <c r="AG18" s="72">
        <f t="shared" si="9"/>
        <v>3</v>
      </c>
      <c r="AH18" s="33">
        <v>4</v>
      </c>
      <c r="AI18" s="33">
        <v>1</v>
      </c>
      <c r="AJ18" s="33">
        <v>1</v>
      </c>
      <c r="AK18" s="33">
        <v>24</v>
      </c>
      <c r="AL18" s="33">
        <v>25</v>
      </c>
      <c r="AM18" s="33">
        <v>37</v>
      </c>
      <c r="AN18" s="33">
        <v>35</v>
      </c>
      <c r="AO18" s="33">
        <v>27</v>
      </c>
      <c r="AP18" s="33">
        <v>26</v>
      </c>
      <c r="AQ18" s="33">
        <v>28</v>
      </c>
      <c r="AR18" s="33">
        <v>28</v>
      </c>
      <c r="AS18" s="33">
        <v>32</v>
      </c>
      <c r="AT18" s="33">
        <v>30</v>
      </c>
      <c r="AU18" s="65">
        <f t="shared" si="10"/>
        <v>29.2</v>
      </c>
      <c r="AV18" s="72">
        <f t="shared" si="11"/>
        <v>3</v>
      </c>
      <c r="AW18" s="33" t="s">
        <v>74</v>
      </c>
      <c r="AX18" s="33">
        <v>8</v>
      </c>
      <c r="AY18" s="33">
        <v>8</v>
      </c>
      <c r="AZ18" s="33">
        <v>8</v>
      </c>
      <c r="BA18" s="33">
        <v>9</v>
      </c>
      <c r="BB18" s="33">
        <v>9</v>
      </c>
      <c r="BC18" s="33">
        <v>8</v>
      </c>
      <c r="BD18" s="33">
        <v>8</v>
      </c>
      <c r="BE18" s="33">
        <v>8</v>
      </c>
      <c r="BF18" s="33">
        <v>8</v>
      </c>
      <c r="BG18" s="33">
        <v>7</v>
      </c>
      <c r="BH18" s="87">
        <f t="shared" si="12"/>
        <v>8.1</v>
      </c>
      <c r="BI18" s="33">
        <v>1</v>
      </c>
      <c r="BJ18" s="72">
        <v>7</v>
      </c>
      <c r="BK18" s="72">
        <v>5.3</v>
      </c>
      <c r="BL18" s="72">
        <v>5</v>
      </c>
      <c r="BM18" s="72">
        <v>5.2</v>
      </c>
      <c r="BN18" s="72">
        <v>5.5</v>
      </c>
      <c r="BO18" s="72">
        <v>5.2</v>
      </c>
      <c r="BP18" s="72">
        <v>5.1</v>
      </c>
      <c r="BQ18" s="72">
        <v>5.5</v>
      </c>
      <c r="BR18" s="72">
        <v>4.9</v>
      </c>
      <c r="BS18" s="72">
        <v>5.3</v>
      </c>
      <c r="BT18" s="72">
        <v>5.4</v>
      </c>
      <c r="BU18" s="87">
        <f t="shared" si="13"/>
        <v>5.24</v>
      </c>
      <c r="BV18" s="72">
        <v>4.8</v>
      </c>
      <c r="BW18" s="72">
        <v>4.6</v>
      </c>
      <c r="BX18" s="72">
        <v>5</v>
      </c>
      <c r="BY18" s="72">
        <v>4.7</v>
      </c>
      <c r="BZ18" s="72">
        <v>4.9</v>
      </c>
      <c r="CA18" s="72">
        <v>4.8</v>
      </c>
      <c r="CB18" s="72">
        <v>4.8</v>
      </c>
      <c r="CC18" s="72">
        <v>4.6</v>
      </c>
      <c r="CD18" s="72">
        <v>4.8</v>
      </c>
      <c r="CE18" s="72">
        <v>4.8</v>
      </c>
      <c r="CF18" s="87">
        <f t="shared" si="14"/>
        <v>4.78</v>
      </c>
      <c r="CG18" s="87">
        <f t="shared" si="15"/>
        <v>1.09623430962343</v>
      </c>
      <c r="CH18" s="72">
        <v>1</v>
      </c>
      <c r="CI18" s="72">
        <v>1</v>
      </c>
      <c r="CJ18" s="72">
        <v>5</v>
      </c>
      <c r="CK18" s="72">
        <v>2</v>
      </c>
      <c r="CL18" s="72">
        <v>5</v>
      </c>
      <c r="CM18" s="72">
        <v>7</v>
      </c>
      <c r="CN18" s="72">
        <v>6.5</v>
      </c>
      <c r="CO18" s="72">
        <v>7</v>
      </c>
      <c r="CP18" s="72">
        <v>8</v>
      </c>
      <c r="CQ18" s="72">
        <v>8</v>
      </c>
      <c r="CR18" s="72">
        <v>7.5</v>
      </c>
      <c r="CS18" s="72">
        <v>7</v>
      </c>
      <c r="CT18" s="72">
        <v>7</v>
      </c>
      <c r="CU18" s="72">
        <v>6.5</v>
      </c>
      <c r="CV18" s="72">
        <v>8</v>
      </c>
      <c r="CW18" s="65">
        <f t="shared" si="16"/>
        <v>7.25</v>
      </c>
      <c r="CX18" s="72">
        <v>3</v>
      </c>
      <c r="CY18" s="72">
        <v>3</v>
      </c>
      <c r="CZ18" s="72">
        <v>2</v>
      </c>
      <c r="DA18" s="72">
        <v>3</v>
      </c>
      <c r="DB18" s="72">
        <v>2</v>
      </c>
      <c r="DC18" s="72">
        <v>3</v>
      </c>
      <c r="DD18" s="72">
        <v>2</v>
      </c>
      <c r="DE18" s="72">
        <v>2</v>
      </c>
      <c r="DF18" s="72">
        <v>3</v>
      </c>
      <c r="DG18" s="72">
        <v>3</v>
      </c>
      <c r="DH18" s="65">
        <f t="shared" si="17"/>
        <v>2.6</v>
      </c>
      <c r="DI18" s="72">
        <v>5.1</v>
      </c>
      <c r="DJ18" s="72">
        <v>4.7</v>
      </c>
      <c r="DK18" s="72">
        <v>5</v>
      </c>
      <c r="DL18" s="72">
        <v>5.5</v>
      </c>
      <c r="DM18" s="72">
        <v>5.9</v>
      </c>
      <c r="DN18" s="72">
        <v>5.6</v>
      </c>
      <c r="DO18" s="72">
        <v>6</v>
      </c>
      <c r="DP18" s="72">
        <v>6</v>
      </c>
      <c r="DQ18" s="72">
        <v>5.3</v>
      </c>
      <c r="DR18" s="72">
        <v>5.5</v>
      </c>
      <c r="DS18" s="65">
        <f t="shared" si="18"/>
        <v>5.46</v>
      </c>
      <c r="DT18" s="33">
        <v>7</v>
      </c>
      <c r="DU18" s="33">
        <v>5</v>
      </c>
      <c r="DV18" s="33">
        <v>7</v>
      </c>
      <c r="DW18" s="33">
        <v>8</v>
      </c>
      <c r="DX18" s="33">
        <v>7</v>
      </c>
      <c r="DY18" s="65">
        <f t="shared" si="19"/>
        <v>6.8</v>
      </c>
      <c r="DZ18" s="91">
        <f t="shared" si="2"/>
        <v>87.5</v>
      </c>
      <c r="EA18" s="91">
        <f t="shared" si="2"/>
        <v>62.5</v>
      </c>
      <c r="EB18" s="91">
        <f t="shared" si="2"/>
        <v>77.7777777777778</v>
      </c>
      <c r="EC18" s="91">
        <f t="shared" si="2"/>
        <v>88.8888888888889</v>
      </c>
      <c r="ED18" s="91">
        <f t="shared" si="2"/>
        <v>87.5</v>
      </c>
      <c r="EE18" s="106">
        <f t="shared" si="20"/>
        <v>80.8333333333333</v>
      </c>
      <c r="EF18" s="107">
        <v>56</v>
      </c>
      <c r="EG18" s="109">
        <v>45</v>
      </c>
      <c r="EH18" s="109">
        <v>44</v>
      </c>
      <c r="EI18" s="109">
        <v>32</v>
      </c>
      <c r="EJ18" s="109">
        <v>42</v>
      </c>
      <c r="EK18" s="65">
        <f t="shared" si="3"/>
        <v>43.8</v>
      </c>
      <c r="EL18" s="65">
        <f t="shared" si="21"/>
        <v>219</v>
      </c>
      <c r="EM18" s="110">
        <v>3.75</v>
      </c>
      <c r="EN18" s="109">
        <v>2.72</v>
      </c>
      <c r="EO18" s="109">
        <v>2.2</v>
      </c>
      <c r="EP18" s="109">
        <v>1.88</v>
      </c>
      <c r="EQ18" s="109">
        <v>2.2</v>
      </c>
      <c r="ER18" s="65">
        <f t="shared" si="22"/>
        <v>2.55</v>
      </c>
      <c r="ES18" s="114">
        <f t="shared" si="23"/>
        <v>102</v>
      </c>
      <c r="ET18" s="114">
        <f>EY18*'[1]50 gi chọn'!ER16</f>
        <v>81.7777777777778</v>
      </c>
      <c r="EU18" s="115">
        <f t="shared" si="24"/>
        <v>40.8888888888889</v>
      </c>
      <c r="EV18" s="115">
        <f t="shared" si="25"/>
        <v>51</v>
      </c>
      <c r="EW18" s="128">
        <f t="shared" si="26"/>
        <v>0.801742919389978</v>
      </c>
      <c r="EX18" s="110">
        <v>40</v>
      </c>
      <c r="EY18" s="129">
        <f t="shared" si="27"/>
        <v>40</v>
      </c>
      <c r="EZ18" s="33">
        <v>1</v>
      </c>
      <c r="FA18" s="33">
        <v>1</v>
      </c>
      <c r="FB18" s="33">
        <v>1</v>
      </c>
      <c r="FC18" s="48"/>
      <c r="FD18" s="130">
        <f t="shared" si="28"/>
        <v>0</v>
      </c>
      <c r="FE18" s="33"/>
      <c r="FF18" s="130">
        <v>0</v>
      </c>
      <c r="FG18" s="33">
        <v>0</v>
      </c>
      <c r="FH18" s="130">
        <f t="shared" si="29"/>
        <v>0</v>
      </c>
      <c r="FI18" s="134"/>
    </row>
    <row r="19" spans="1:165">
      <c r="A19" s="33">
        <v>15</v>
      </c>
      <c r="B19" s="34" t="s">
        <v>106</v>
      </c>
      <c r="C19" s="35">
        <v>7469</v>
      </c>
      <c r="D19" s="36" t="s">
        <v>107</v>
      </c>
      <c r="E19" s="36" t="s">
        <v>108</v>
      </c>
      <c r="F19" s="36" t="s">
        <v>73</v>
      </c>
      <c r="G19" s="37">
        <v>44928</v>
      </c>
      <c r="H19" s="37">
        <v>44933</v>
      </c>
      <c r="I19" s="37">
        <v>44955</v>
      </c>
      <c r="J19" s="48">
        <f t="shared" si="0"/>
        <v>27</v>
      </c>
      <c r="K19" s="48">
        <v>21</v>
      </c>
      <c r="L19" s="37">
        <v>44996</v>
      </c>
      <c r="M19" s="48">
        <f t="shared" si="4"/>
        <v>41</v>
      </c>
      <c r="N19" s="37">
        <v>45053</v>
      </c>
      <c r="O19" s="48">
        <f t="shared" si="5"/>
        <v>98</v>
      </c>
      <c r="P19" s="37">
        <v>45074</v>
      </c>
      <c r="Q19" s="48">
        <f t="shared" si="1"/>
        <v>21</v>
      </c>
      <c r="R19" s="48">
        <f t="shared" si="6"/>
        <v>119</v>
      </c>
      <c r="S19" s="48">
        <f t="shared" si="7"/>
        <v>146</v>
      </c>
      <c r="T19" s="33">
        <v>3</v>
      </c>
      <c r="U19" s="33">
        <v>2</v>
      </c>
      <c r="V19" s="33">
        <v>11</v>
      </c>
      <c r="W19" s="33">
        <v>13</v>
      </c>
      <c r="X19" s="33">
        <v>11</v>
      </c>
      <c r="Y19" s="33">
        <v>9</v>
      </c>
      <c r="Z19" s="33">
        <v>7</v>
      </c>
      <c r="AA19" s="33">
        <v>11</v>
      </c>
      <c r="AB19" s="33">
        <v>10</v>
      </c>
      <c r="AC19" s="33">
        <v>10</v>
      </c>
      <c r="AD19" s="33">
        <v>9</v>
      </c>
      <c r="AE19" s="33">
        <v>8</v>
      </c>
      <c r="AF19" s="65">
        <f t="shared" si="8"/>
        <v>9.9</v>
      </c>
      <c r="AG19" s="72">
        <f t="shared" si="9"/>
        <v>3</v>
      </c>
      <c r="AH19" s="33">
        <v>4</v>
      </c>
      <c r="AI19" s="33">
        <v>3</v>
      </c>
      <c r="AJ19" s="33">
        <v>2</v>
      </c>
      <c r="AK19" s="33">
        <v>66</v>
      </c>
      <c r="AL19" s="33">
        <v>48</v>
      </c>
      <c r="AM19" s="33">
        <v>60</v>
      </c>
      <c r="AN19" s="33">
        <v>47</v>
      </c>
      <c r="AO19" s="33">
        <v>58</v>
      </c>
      <c r="AP19" s="33">
        <v>60</v>
      </c>
      <c r="AQ19" s="33">
        <v>62</v>
      </c>
      <c r="AR19" s="33">
        <v>60</v>
      </c>
      <c r="AS19" s="33">
        <v>52</v>
      </c>
      <c r="AT19" s="33">
        <v>55</v>
      </c>
      <c r="AU19" s="65">
        <f t="shared" si="10"/>
        <v>56.8</v>
      </c>
      <c r="AV19" s="72">
        <f t="shared" si="11"/>
        <v>3</v>
      </c>
      <c r="AW19" s="33" t="s">
        <v>74</v>
      </c>
      <c r="AX19" s="33">
        <v>6</v>
      </c>
      <c r="AY19" s="33">
        <v>4</v>
      </c>
      <c r="AZ19" s="33">
        <v>6</v>
      </c>
      <c r="BA19" s="33">
        <v>5</v>
      </c>
      <c r="BB19" s="33">
        <v>6</v>
      </c>
      <c r="BC19" s="33">
        <v>5</v>
      </c>
      <c r="BD19" s="33">
        <v>6</v>
      </c>
      <c r="BE19" s="33">
        <v>7</v>
      </c>
      <c r="BF19" s="33">
        <v>6</v>
      </c>
      <c r="BG19" s="33">
        <v>6</v>
      </c>
      <c r="BH19" s="87">
        <f t="shared" si="12"/>
        <v>5.7</v>
      </c>
      <c r="BI19" s="33">
        <v>2</v>
      </c>
      <c r="BJ19" s="72">
        <v>1</v>
      </c>
      <c r="BK19" s="72">
        <v>5</v>
      </c>
      <c r="BL19" s="72">
        <v>4.5</v>
      </c>
      <c r="BM19" s="72">
        <v>4.5</v>
      </c>
      <c r="BN19" s="72">
        <v>4.5</v>
      </c>
      <c r="BO19" s="72">
        <v>5.2</v>
      </c>
      <c r="BP19" s="72">
        <v>5.7</v>
      </c>
      <c r="BQ19" s="72">
        <v>4.3</v>
      </c>
      <c r="BR19" s="72">
        <v>4.2</v>
      </c>
      <c r="BS19" s="72">
        <v>5.5</v>
      </c>
      <c r="BT19" s="72">
        <v>4.5</v>
      </c>
      <c r="BU19" s="87">
        <f t="shared" si="13"/>
        <v>4.79</v>
      </c>
      <c r="BV19" s="72">
        <v>8.2</v>
      </c>
      <c r="BW19" s="72">
        <v>7.5</v>
      </c>
      <c r="BX19" s="72">
        <v>6.8</v>
      </c>
      <c r="BY19" s="72">
        <v>6.8</v>
      </c>
      <c r="BZ19" s="72">
        <v>8</v>
      </c>
      <c r="CA19" s="72">
        <v>9</v>
      </c>
      <c r="CB19" s="72">
        <v>7.5</v>
      </c>
      <c r="CC19" s="72">
        <v>8</v>
      </c>
      <c r="CD19" s="72">
        <v>8</v>
      </c>
      <c r="CE19" s="72">
        <v>8.2</v>
      </c>
      <c r="CF19" s="87">
        <f t="shared" si="14"/>
        <v>7.8</v>
      </c>
      <c r="CG19" s="87">
        <f t="shared" si="15"/>
        <v>0.614102564102564</v>
      </c>
      <c r="CH19" s="72">
        <v>3</v>
      </c>
      <c r="CI19" s="72">
        <v>1</v>
      </c>
      <c r="CJ19" s="72">
        <v>5</v>
      </c>
      <c r="CK19" s="72">
        <v>7</v>
      </c>
      <c r="CL19" s="72">
        <v>3</v>
      </c>
      <c r="CM19" s="72">
        <v>6</v>
      </c>
      <c r="CN19" s="72">
        <v>5.5</v>
      </c>
      <c r="CO19" s="72">
        <v>5</v>
      </c>
      <c r="CP19" s="72">
        <v>5</v>
      </c>
      <c r="CQ19" s="72">
        <v>6.5</v>
      </c>
      <c r="CR19" s="72">
        <v>5</v>
      </c>
      <c r="CS19" s="72">
        <v>6</v>
      </c>
      <c r="CT19" s="72">
        <v>6</v>
      </c>
      <c r="CU19" s="72">
        <v>7</v>
      </c>
      <c r="CV19" s="72">
        <v>7.5</v>
      </c>
      <c r="CW19" s="65">
        <f t="shared" si="16"/>
        <v>5.95</v>
      </c>
      <c r="CX19" s="72">
        <v>9</v>
      </c>
      <c r="CY19" s="72">
        <v>10</v>
      </c>
      <c r="CZ19" s="72">
        <v>9</v>
      </c>
      <c r="DA19" s="72">
        <v>8</v>
      </c>
      <c r="DB19" s="72">
        <v>10</v>
      </c>
      <c r="DC19" s="72">
        <v>7</v>
      </c>
      <c r="DD19" s="72">
        <v>10</v>
      </c>
      <c r="DE19" s="72">
        <v>10</v>
      </c>
      <c r="DF19" s="72">
        <v>9</v>
      </c>
      <c r="DG19" s="72">
        <v>8</v>
      </c>
      <c r="DH19" s="65">
        <f t="shared" si="17"/>
        <v>9</v>
      </c>
      <c r="DI19" s="72">
        <v>4.4</v>
      </c>
      <c r="DJ19" s="72">
        <v>4.5</v>
      </c>
      <c r="DK19" s="72">
        <v>4.5</v>
      </c>
      <c r="DL19" s="72">
        <v>5.1</v>
      </c>
      <c r="DM19" s="72">
        <v>4.8</v>
      </c>
      <c r="DN19" s="72">
        <v>4.7</v>
      </c>
      <c r="DO19" s="72">
        <v>4.6</v>
      </c>
      <c r="DP19" s="72">
        <v>5</v>
      </c>
      <c r="DQ19" s="72">
        <v>4.5</v>
      </c>
      <c r="DR19" s="72">
        <v>4.6</v>
      </c>
      <c r="DS19" s="65">
        <f t="shared" si="18"/>
        <v>4.67</v>
      </c>
      <c r="DT19" s="33">
        <v>4</v>
      </c>
      <c r="DU19" s="33">
        <v>4</v>
      </c>
      <c r="DV19" s="33">
        <v>3</v>
      </c>
      <c r="DW19" s="33">
        <v>3</v>
      </c>
      <c r="DX19" s="33">
        <v>5</v>
      </c>
      <c r="DY19" s="65">
        <f t="shared" si="19"/>
        <v>3.8</v>
      </c>
      <c r="DZ19" s="91">
        <f t="shared" si="2"/>
        <v>100</v>
      </c>
      <c r="EA19" s="91">
        <f t="shared" si="2"/>
        <v>66.6666666666667</v>
      </c>
      <c r="EB19" s="91">
        <f t="shared" si="2"/>
        <v>60</v>
      </c>
      <c r="EC19" s="91">
        <f t="shared" si="2"/>
        <v>50</v>
      </c>
      <c r="ED19" s="91">
        <f t="shared" si="2"/>
        <v>100</v>
      </c>
      <c r="EE19" s="106">
        <f t="shared" si="20"/>
        <v>75.3333333333333</v>
      </c>
      <c r="EF19" s="107">
        <v>31</v>
      </c>
      <c r="EG19" s="109">
        <v>18</v>
      </c>
      <c r="EH19" s="109">
        <v>16</v>
      </c>
      <c r="EI19" s="109">
        <v>61</v>
      </c>
      <c r="EJ19" s="109">
        <v>20</v>
      </c>
      <c r="EK19" s="65">
        <f t="shared" si="3"/>
        <v>29.2</v>
      </c>
      <c r="EL19" s="65">
        <f t="shared" si="21"/>
        <v>146</v>
      </c>
      <c r="EM19" s="110">
        <v>5.15</v>
      </c>
      <c r="EN19" s="109">
        <v>2.1</v>
      </c>
      <c r="EO19" s="109">
        <v>2.7</v>
      </c>
      <c r="EP19" s="109">
        <v>5.3</v>
      </c>
      <c r="EQ19" s="109">
        <v>2.25</v>
      </c>
      <c r="ER19" s="65">
        <f t="shared" si="22"/>
        <v>3.5</v>
      </c>
      <c r="ES19" s="114">
        <f t="shared" si="23"/>
        <v>140</v>
      </c>
      <c r="ET19" s="114">
        <f>EY19*'[1]50 gi chọn'!ER17</f>
        <v>97.7777777777778</v>
      </c>
      <c r="EU19" s="115">
        <f t="shared" si="24"/>
        <v>48.8888888888889</v>
      </c>
      <c r="EV19" s="115">
        <f t="shared" si="25"/>
        <v>70</v>
      </c>
      <c r="EW19" s="128">
        <f t="shared" si="26"/>
        <v>0.698412698412698</v>
      </c>
      <c r="EX19" s="110">
        <v>40</v>
      </c>
      <c r="EY19" s="129">
        <f t="shared" si="27"/>
        <v>40</v>
      </c>
      <c r="EZ19" s="33">
        <v>1</v>
      </c>
      <c r="FA19" s="33">
        <v>1</v>
      </c>
      <c r="FB19" s="33">
        <v>1</v>
      </c>
      <c r="FC19" s="48"/>
      <c r="FD19" s="130">
        <f t="shared" si="28"/>
        <v>0</v>
      </c>
      <c r="FE19" s="33"/>
      <c r="FF19" s="130">
        <v>0</v>
      </c>
      <c r="FG19" s="33">
        <v>5</v>
      </c>
      <c r="FH19" s="130">
        <f t="shared" si="29"/>
        <v>3.42465753424658</v>
      </c>
      <c r="FI19" s="134"/>
    </row>
    <row r="20" spans="1:165">
      <c r="A20" s="33">
        <v>16</v>
      </c>
      <c r="B20" s="34" t="s">
        <v>109</v>
      </c>
      <c r="C20" s="35">
        <v>7508</v>
      </c>
      <c r="D20" s="36" t="s">
        <v>110</v>
      </c>
      <c r="E20" s="36" t="s">
        <v>111</v>
      </c>
      <c r="F20" s="36" t="s">
        <v>82</v>
      </c>
      <c r="G20" s="37">
        <v>44928</v>
      </c>
      <c r="H20" s="37">
        <v>44937</v>
      </c>
      <c r="I20" s="37">
        <v>44964</v>
      </c>
      <c r="J20" s="48">
        <f t="shared" si="0"/>
        <v>36</v>
      </c>
      <c r="K20" s="48">
        <v>21</v>
      </c>
      <c r="L20" s="37">
        <v>45016</v>
      </c>
      <c r="M20" s="48">
        <f t="shared" si="4"/>
        <v>52</v>
      </c>
      <c r="N20" s="37">
        <v>45067</v>
      </c>
      <c r="O20" s="48">
        <f t="shared" si="5"/>
        <v>103</v>
      </c>
      <c r="P20" s="37">
        <v>45084</v>
      </c>
      <c r="Q20" s="48">
        <f t="shared" si="1"/>
        <v>17</v>
      </c>
      <c r="R20" s="48">
        <f t="shared" si="6"/>
        <v>120</v>
      </c>
      <c r="S20" s="48">
        <f t="shared" si="7"/>
        <v>156</v>
      </c>
      <c r="T20" s="33">
        <v>3</v>
      </c>
      <c r="U20" s="33">
        <v>2</v>
      </c>
      <c r="V20" s="33">
        <v>13</v>
      </c>
      <c r="W20" s="33">
        <v>14</v>
      </c>
      <c r="X20" s="33">
        <v>10</v>
      </c>
      <c r="Y20" s="33">
        <v>12</v>
      </c>
      <c r="Z20" s="33">
        <v>13</v>
      </c>
      <c r="AA20" s="33">
        <v>8</v>
      </c>
      <c r="AB20" s="33">
        <v>9</v>
      </c>
      <c r="AC20" s="33">
        <v>10</v>
      </c>
      <c r="AD20" s="33">
        <v>12</v>
      </c>
      <c r="AE20" s="33">
        <v>9</v>
      </c>
      <c r="AF20" s="65">
        <f t="shared" si="8"/>
        <v>11</v>
      </c>
      <c r="AG20" s="72">
        <f t="shared" si="9"/>
        <v>3</v>
      </c>
      <c r="AH20" s="33">
        <v>4</v>
      </c>
      <c r="AI20" s="33">
        <v>2</v>
      </c>
      <c r="AJ20" s="33">
        <v>1</v>
      </c>
      <c r="AK20" s="33">
        <v>55</v>
      </c>
      <c r="AL20" s="33">
        <v>43</v>
      </c>
      <c r="AM20" s="33">
        <v>47</v>
      </c>
      <c r="AN20" s="33">
        <v>42</v>
      </c>
      <c r="AO20" s="33">
        <v>44</v>
      </c>
      <c r="AP20" s="33">
        <v>40</v>
      </c>
      <c r="AQ20" s="33">
        <v>42</v>
      </c>
      <c r="AR20" s="33">
        <v>50</v>
      </c>
      <c r="AS20" s="33">
        <v>48</v>
      </c>
      <c r="AT20" s="33">
        <v>49</v>
      </c>
      <c r="AU20" s="65">
        <f t="shared" si="10"/>
        <v>46</v>
      </c>
      <c r="AV20" s="72">
        <f t="shared" si="11"/>
        <v>3</v>
      </c>
      <c r="AW20" s="33" t="s">
        <v>74</v>
      </c>
      <c r="AX20" s="33">
        <v>6</v>
      </c>
      <c r="AY20" s="33">
        <v>8</v>
      </c>
      <c r="AZ20" s="33">
        <v>6</v>
      </c>
      <c r="BA20" s="33">
        <v>5</v>
      </c>
      <c r="BB20" s="33">
        <v>7</v>
      </c>
      <c r="BC20" s="33">
        <v>7</v>
      </c>
      <c r="BD20" s="33">
        <v>8</v>
      </c>
      <c r="BE20" s="33">
        <v>5</v>
      </c>
      <c r="BF20" s="33">
        <v>8</v>
      </c>
      <c r="BG20" s="33">
        <v>8</v>
      </c>
      <c r="BH20" s="87">
        <f t="shared" si="12"/>
        <v>6.8</v>
      </c>
      <c r="BI20" s="33">
        <v>1</v>
      </c>
      <c r="BJ20" s="72">
        <v>3</v>
      </c>
      <c r="BK20" s="72">
        <v>4.9</v>
      </c>
      <c r="BL20" s="72">
        <v>4.2</v>
      </c>
      <c r="BM20" s="72">
        <v>4.9</v>
      </c>
      <c r="BN20" s="72">
        <v>4.8</v>
      </c>
      <c r="BO20" s="72">
        <v>5.5</v>
      </c>
      <c r="BP20" s="72">
        <v>5.3</v>
      </c>
      <c r="BQ20" s="72">
        <v>5</v>
      </c>
      <c r="BR20" s="72">
        <v>4.7</v>
      </c>
      <c r="BS20" s="72">
        <v>5.2</v>
      </c>
      <c r="BT20" s="72">
        <v>5</v>
      </c>
      <c r="BU20" s="87">
        <f t="shared" si="13"/>
        <v>4.95</v>
      </c>
      <c r="BV20" s="72">
        <v>6</v>
      </c>
      <c r="BW20" s="72">
        <v>6</v>
      </c>
      <c r="BX20" s="72">
        <v>7</v>
      </c>
      <c r="BY20" s="72">
        <v>6.2</v>
      </c>
      <c r="BZ20" s="72">
        <v>6.2</v>
      </c>
      <c r="CA20" s="72">
        <v>6</v>
      </c>
      <c r="CB20" s="72">
        <v>6.7</v>
      </c>
      <c r="CC20" s="72">
        <v>6</v>
      </c>
      <c r="CD20" s="72">
        <v>6.2</v>
      </c>
      <c r="CE20" s="72">
        <v>6</v>
      </c>
      <c r="CF20" s="87">
        <f t="shared" si="14"/>
        <v>6.23</v>
      </c>
      <c r="CG20" s="87">
        <f t="shared" si="15"/>
        <v>0.79454253611557</v>
      </c>
      <c r="CH20" s="72">
        <v>1</v>
      </c>
      <c r="CI20" s="72">
        <v>1</v>
      </c>
      <c r="CJ20" s="72">
        <v>5</v>
      </c>
      <c r="CK20" s="72">
        <v>7</v>
      </c>
      <c r="CL20" s="72">
        <v>5</v>
      </c>
      <c r="CM20" s="72">
        <v>4.5</v>
      </c>
      <c r="CN20" s="72">
        <v>6</v>
      </c>
      <c r="CO20" s="72">
        <v>7</v>
      </c>
      <c r="CP20" s="72">
        <v>7</v>
      </c>
      <c r="CQ20" s="72">
        <v>5</v>
      </c>
      <c r="CR20" s="72">
        <v>6</v>
      </c>
      <c r="CS20" s="72">
        <v>5</v>
      </c>
      <c r="CT20" s="72">
        <v>6.5</v>
      </c>
      <c r="CU20" s="72">
        <v>5.8</v>
      </c>
      <c r="CV20" s="72">
        <v>5.9</v>
      </c>
      <c r="CW20" s="65">
        <f t="shared" si="16"/>
        <v>5.87</v>
      </c>
      <c r="CX20" s="72">
        <v>5</v>
      </c>
      <c r="CY20" s="72">
        <v>5</v>
      </c>
      <c r="CZ20" s="72">
        <v>4</v>
      </c>
      <c r="DA20" s="72">
        <v>5</v>
      </c>
      <c r="DB20" s="72">
        <v>6</v>
      </c>
      <c r="DC20" s="72">
        <v>7</v>
      </c>
      <c r="DD20" s="72">
        <v>8</v>
      </c>
      <c r="DE20" s="72">
        <v>6</v>
      </c>
      <c r="DF20" s="72">
        <v>6</v>
      </c>
      <c r="DG20" s="72">
        <v>5</v>
      </c>
      <c r="DH20" s="65">
        <f t="shared" si="17"/>
        <v>5.7</v>
      </c>
      <c r="DI20" s="72">
        <v>4.9</v>
      </c>
      <c r="DJ20" s="72">
        <v>4.2</v>
      </c>
      <c r="DK20" s="72">
        <v>4.3</v>
      </c>
      <c r="DL20" s="72">
        <v>5.2</v>
      </c>
      <c r="DM20" s="72">
        <v>4.3</v>
      </c>
      <c r="DN20" s="72">
        <v>4.5</v>
      </c>
      <c r="DO20" s="72">
        <v>5.2</v>
      </c>
      <c r="DP20" s="72">
        <v>5</v>
      </c>
      <c r="DQ20" s="72">
        <v>4.6</v>
      </c>
      <c r="DR20" s="72">
        <v>4.5</v>
      </c>
      <c r="DS20" s="65">
        <f t="shared" si="18"/>
        <v>4.67</v>
      </c>
      <c r="DT20" s="33">
        <v>6</v>
      </c>
      <c r="DU20" s="33">
        <v>6</v>
      </c>
      <c r="DV20" s="33">
        <v>5</v>
      </c>
      <c r="DW20" s="33">
        <v>4</v>
      </c>
      <c r="DX20" s="33">
        <v>5</v>
      </c>
      <c r="DY20" s="65">
        <f t="shared" si="19"/>
        <v>5.2</v>
      </c>
      <c r="DZ20" s="91">
        <f t="shared" si="2"/>
        <v>75</v>
      </c>
      <c r="EA20" s="91">
        <f t="shared" si="2"/>
        <v>100</v>
      </c>
      <c r="EB20" s="91">
        <f t="shared" si="2"/>
        <v>100</v>
      </c>
      <c r="EC20" s="91">
        <f t="shared" si="2"/>
        <v>57.1428571428571</v>
      </c>
      <c r="ED20" s="91">
        <f t="shared" si="2"/>
        <v>71.4285714285714</v>
      </c>
      <c r="EE20" s="106">
        <f t="shared" si="20"/>
        <v>80.7142857142857</v>
      </c>
      <c r="EF20" s="107">
        <v>9</v>
      </c>
      <c r="EG20" s="109">
        <v>11</v>
      </c>
      <c r="EH20" s="109">
        <v>18</v>
      </c>
      <c r="EI20" s="109">
        <v>19</v>
      </c>
      <c r="EJ20" s="109">
        <v>10</v>
      </c>
      <c r="EK20" s="65">
        <f t="shared" si="3"/>
        <v>13.4</v>
      </c>
      <c r="EL20" s="65">
        <f t="shared" si="21"/>
        <v>67</v>
      </c>
      <c r="EM20" s="110">
        <v>1.46</v>
      </c>
      <c r="EN20" s="109">
        <v>0.8</v>
      </c>
      <c r="EO20" s="109">
        <v>0.7</v>
      </c>
      <c r="EP20" s="109">
        <v>2.9</v>
      </c>
      <c r="EQ20" s="109">
        <v>0.8</v>
      </c>
      <c r="ER20" s="65">
        <f t="shared" si="22"/>
        <v>1.332</v>
      </c>
      <c r="ES20" s="114">
        <f t="shared" si="23"/>
        <v>53.28</v>
      </c>
      <c r="ET20" s="114">
        <f>EY20*'[1]50 gi chọn'!ER18</f>
        <v>38.1538461538462</v>
      </c>
      <c r="EU20" s="115">
        <f t="shared" si="24"/>
        <v>19.0769230769231</v>
      </c>
      <c r="EV20" s="115">
        <f t="shared" si="25"/>
        <v>26.64</v>
      </c>
      <c r="EW20" s="128">
        <f t="shared" si="26"/>
        <v>0.716100716100716</v>
      </c>
      <c r="EX20" s="110">
        <v>40</v>
      </c>
      <c r="EY20" s="129">
        <f t="shared" si="27"/>
        <v>32</v>
      </c>
      <c r="EZ20" s="33">
        <v>1</v>
      </c>
      <c r="FA20" s="33">
        <v>1</v>
      </c>
      <c r="FB20" s="33">
        <v>3</v>
      </c>
      <c r="FC20" s="48">
        <v>6</v>
      </c>
      <c r="FD20" s="130">
        <f t="shared" si="28"/>
        <v>15</v>
      </c>
      <c r="FE20" s="33">
        <v>2</v>
      </c>
      <c r="FF20" s="130">
        <v>5</v>
      </c>
      <c r="FG20" s="33">
        <v>6</v>
      </c>
      <c r="FH20" s="130">
        <f t="shared" si="29"/>
        <v>8.95522388059701</v>
      </c>
      <c r="FI20" s="134"/>
    </row>
    <row r="21" spans="1:165">
      <c r="A21" s="33">
        <v>17</v>
      </c>
      <c r="B21" s="34" t="s">
        <v>112</v>
      </c>
      <c r="C21" s="35">
        <v>7518</v>
      </c>
      <c r="D21" s="36" t="s">
        <v>113</v>
      </c>
      <c r="E21" s="36" t="s">
        <v>111</v>
      </c>
      <c r="F21" s="36" t="s">
        <v>82</v>
      </c>
      <c r="G21" s="37">
        <v>44928</v>
      </c>
      <c r="H21" s="37">
        <v>44935</v>
      </c>
      <c r="I21" s="37">
        <v>44964</v>
      </c>
      <c r="J21" s="48">
        <f t="shared" si="0"/>
        <v>36</v>
      </c>
      <c r="K21" s="48">
        <v>21</v>
      </c>
      <c r="L21" s="37">
        <v>45013</v>
      </c>
      <c r="M21" s="48">
        <f t="shared" si="4"/>
        <v>49</v>
      </c>
      <c r="N21" s="37">
        <v>45067</v>
      </c>
      <c r="O21" s="48">
        <f t="shared" si="5"/>
        <v>103</v>
      </c>
      <c r="P21" s="37">
        <v>45084</v>
      </c>
      <c r="Q21" s="48">
        <f t="shared" si="1"/>
        <v>17</v>
      </c>
      <c r="R21" s="48">
        <f t="shared" si="6"/>
        <v>120</v>
      </c>
      <c r="S21" s="48">
        <f t="shared" si="7"/>
        <v>156</v>
      </c>
      <c r="T21" s="33">
        <v>3</v>
      </c>
      <c r="U21" s="33">
        <v>2</v>
      </c>
      <c r="V21" s="33">
        <v>9</v>
      </c>
      <c r="W21" s="33">
        <v>9</v>
      </c>
      <c r="X21" s="33">
        <v>10</v>
      </c>
      <c r="Y21" s="33">
        <v>10</v>
      </c>
      <c r="Z21" s="33">
        <v>8</v>
      </c>
      <c r="AA21" s="33">
        <v>8</v>
      </c>
      <c r="AB21" s="33">
        <v>9</v>
      </c>
      <c r="AC21" s="33">
        <v>10</v>
      </c>
      <c r="AD21" s="33">
        <v>10</v>
      </c>
      <c r="AE21" s="33">
        <v>9</v>
      </c>
      <c r="AF21" s="65">
        <f t="shared" si="8"/>
        <v>9.2</v>
      </c>
      <c r="AG21" s="72">
        <f t="shared" si="9"/>
        <v>3</v>
      </c>
      <c r="AH21" s="33">
        <v>4</v>
      </c>
      <c r="AI21" s="33">
        <v>3</v>
      </c>
      <c r="AJ21" s="33">
        <v>2</v>
      </c>
      <c r="AK21" s="33">
        <v>65</v>
      </c>
      <c r="AL21" s="33">
        <v>43</v>
      </c>
      <c r="AM21" s="33">
        <v>38</v>
      </c>
      <c r="AN21" s="33">
        <v>45</v>
      </c>
      <c r="AO21" s="33">
        <v>48</v>
      </c>
      <c r="AP21" s="33">
        <v>47</v>
      </c>
      <c r="AQ21" s="33">
        <v>49</v>
      </c>
      <c r="AR21" s="33">
        <v>48</v>
      </c>
      <c r="AS21" s="33">
        <v>45</v>
      </c>
      <c r="AT21" s="33">
        <v>46</v>
      </c>
      <c r="AU21" s="65">
        <f t="shared" si="10"/>
        <v>47.4</v>
      </c>
      <c r="AV21" s="72">
        <f t="shared" si="11"/>
        <v>3</v>
      </c>
      <c r="AW21" s="33" t="s">
        <v>74</v>
      </c>
      <c r="AX21" s="33">
        <v>82</v>
      </c>
      <c r="AY21" s="33">
        <v>80</v>
      </c>
      <c r="AZ21" s="33">
        <v>71</v>
      </c>
      <c r="BA21" s="33">
        <v>74</v>
      </c>
      <c r="BB21" s="33">
        <v>70</v>
      </c>
      <c r="BC21" s="33">
        <v>69</v>
      </c>
      <c r="BD21" s="33">
        <v>70</v>
      </c>
      <c r="BE21" s="33">
        <v>79</v>
      </c>
      <c r="BF21" s="33">
        <v>50</v>
      </c>
      <c r="BG21" s="33">
        <v>90</v>
      </c>
      <c r="BH21" s="87">
        <f t="shared" si="12"/>
        <v>73.5</v>
      </c>
      <c r="BI21" s="33">
        <v>1</v>
      </c>
      <c r="BJ21" s="72">
        <v>5</v>
      </c>
      <c r="BK21" s="72">
        <v>3.2</v>
      </c>
      <c r="BL21" s="72">
        <v>3.3</v>
      </c>
      <c r="BM21" s="72">
        <v>3</v>
      </c>
      <c r="BN21" s="72">
        <v>3</v>
      </c>
      <c r="BO21" s="72">
        <v>2.9</v>
      </c>
      <c r="BP21" s="72">
        <v>3</v>
      </c>
      <c r="BQ21" s="72">
        <v>3.1</v>
      </c>
      <c r="BR21" s="72">
        <v>3.3</v>
      </c>
      <c r="BS21" s="72">
        <v>2.9</v>
      </c>
      <c r="BT21" s="72">
        <v>3</v>
      </c>
      <c r="BU21" s="87">
        <f t="shared" si="13"/>
        <v>3.07</v>
      </c>
      <c r="BV21" s="72">
        <v>3.2</v>
      </c>
      <c r="BW21" s="72">
        <v>3</v>
      </c>
      <c r="BX21" s="72">
        <v>3</v>
      </c>
      <c r="BY21" s="72">
        <v>3</v>
      </c>
      <c r="BZ21" s="72">
        <v>3</v>
      </c>
      <c r="CA21" s="72">
        <v>2.9</v>
      </c>
      <c r="CB21" s="72">
        <v>3</v>
      </c>
      <c r="CC21" s="72">
        <v>3.2</v>
      </c>
      <c r="CD21" s="72">
        <v>3</v>
      </c>
      <c r="CE21" s="72">
        <v>3.1</v>
      </c>
      <c r="CF21" s="87">
        <f t="shared" si="14"/>
        <v>3.04</v>
      </c>
      <c r="CG21" s="87">
        <f t="shared" si="15"/>
        <v>1.00986842105263</v>
      </c>
      <c r="CH21" s="72">
        <v>1</v>
      </c>
      <c r="CI21" s="72">
        <v>3</v>
      </c>
      <c r="CJ21" s="72">
        <v>2</v>
      </c>
      <c r="CK21" s="72">
        <v>7</v>
      </c>
      <c r="CL21" s="72">
        <v>3</v>
      </c>
      <c r="CM21" s="72">
        <v>3</v>
      </c>
      <c r="CN21" s="72">
        <v>3</v>
      </c>
      <c r="CO21" s="72">
        <v>4</v>
      </c>
      <c r="CP21" s="72">
        <v>4.5</v>
      </c>
      <c r="CQ21" s="72">
        <v>4</v>
      </c>
      <c r="CR21" s="72">
        <v>3.8</v>
      </c>
      <c r="CS21" s="72">
        <v>4</v>
      </c>
      <c r="CT21" s="72">
        <v>4.1</v>
      </c>
      <c r="CU21" s="72">
        <v>3.9</v>
      </c>
      <c r="CV21" s="72">
        <v>3.8</v>
      </c>
      <c r="CW21" s="65">
        <f t="shared" si="16"/>
        <v>3.81</v>
      </c>
      <c r="CX21" s="72">
        <v>2</v>
      </c>
      <c r="CY21" s="72">
        <v>2</v>
      </c>
      <c r="CZ21" s="72">
        <v>2</v>
      </c>
      <c r="DA21" s="72">
        <v>3</v>
      </c>
      <c r="DB21" s="72">
        <v>2</v>
      </c>
      <c r="DC21" s="72">
        <v>2</v>
      </c>
      <c r="DD21" s="72">
        <v>2</v>
      </c>
      <c r="DE21" s="72">
        <v>3</v>
      </c>
      <c r="DF21" s="72">
        <v>2</v>
      </c>
      <c r="DG21" s="72">
        <v>3</v>
      </c>
      <c r="DH21" s="65">
        <f t="shared" si="17"/>
        <v>2.3</v>
      </c>
      <c r="DI21" s="72">
        <v>4.4</v>
      </c>
      <c r="DJ21" s="72">
        <v>5.1</v>
      </c>
      <c r="DK21" s="72">
        <v>5.3</v>
      </c>
      <c r="DL21" s="72">
        <v>6</v>
      </c>
      <c r="DM21" s="72">
        <v>5.8</v>
      </c>
      <c r="DN21" s="72">
        <v>5</v>
      </c>
      <c r="DO21" s="72">
        <v>5.2</v>
      </c>
      <c r="DP21" s="72">
        <v>4.9</v>
      </c>
      <c r="DQ21" s="72">
        <v>5.2</v>
      </c>
      <c r="DR21" s="72">
        <v>5</v>
      </c>
      <c r="DS21" s="65">
        <f t="shared" si="18"/>
        <v>5.19</v>
      </c>
      <c r="DT21" s="33">
        <v>55</v>
      </c>
      <c r="DU21" s="33">
        <v>56</v>
      </c>
      <c r="DV21" s="33">
        <v>65</v>
      </c>
      <c r="DW21" s="33">
        <v>58</v>
      </c>
      <c r="DX21" s="33">
        <v>56</v>
      </c>
      <c r="DY21" s="65">
        <f t="shared" si="19"/>
        <v>58</v>
      </c>
      <c r="DZ21" s="91">
        <f t="shared" si="2"/>
        <v>68.75</v>
      </c>
      <c r="EA21" s="91">
        <f t="shared" si="2"/>
        <v>78.8732394366197</v>
      </c>
      <c r="EB21" s="91">
        <f t="shared" si="2"/>
        <v>87.8378378378378</v>
      </c>
      <c r="EC21" s="91">
        <f t="shared" si="2"/>
        <v>82.8571428571429</v>
      </c>
      <c r="ED21" s="91">
        <f t="shared" si="2"/>
        <v>81.1594202898551</v>
      </c>
      <c r="EE21" s="106">
        <f t="shared" si="20"/>
        <v>79.8955280842911</v>
      </c>
      <c r="EF21" s="107">
        <v>158</v>
      </c>
      <c r="EG21" s="109">
        <v>152</v>
      </c>
      <c r="EH21" s="109">
        <v>128</v>
      </c>
      <c r="EI21" s="109">
        <v>115</v>
      </c>
      <c r="EJ21" s="109">
        <v>141</v>
      </c>
      <c r="EK21" s="65">
        <f t="shared" si="3"/>
        <v>138.8</v>
      </c>
      <c r="EL21" s="65">
        <f t="shared" si="21"/>
        <v>694</v>
      </c>
      <c r="EM21" s="110">
        <v>2.5</v>
      </c>
      <c r="EN21" s="109">
        <v>1.7</v>
      </c>
      <c r="EO21" s="109">
        <v>1.65</v>
      </c>
      <c r="EP21" s="109">
        <v>1.5</v>
      </c>
      <c r="EQ21" s="109">
        <v>1.82</v>
      </c>
      <c r="ER21" s="65">
        <f t="shared" si="22"/>
        <v>1.834</v>
      </c>
      <c r="ES21" s="114">
        <f t="shared" si="23"/>
        <v>73.36</v>
      </c>
      <c r="ET21" s="114">
        <f>EY21*'[1]50 gi chọn'!ER19</f>
        <v>34.7294117647059</v>
      </c>
      <c r="EU21" s="115">
        <f t="shared" si="24"/>
        <v>17.3647058823529</v>
      </c>
      <c r="EV21" s="115">
        <f t="shared" si="25"/>
        <v>36.68</v>
      </c>
      <c r="EW21" s="128">
        <f t="shared" si="26"/>
        <v>0.473410738341138</v>
      </c>
      <c r="EX21" s="110">
        <v>40</v>
      </c>
      <c r="EY21" s="129">
        <f t="shared" si="27"/>
        <v>36</v>
      </c>
      <c r="EZ21" s="33">
        <v>1</v>
      </c>
      <c r="FA21" s="33">
        <v>1</v>
      </c>
      <c r="FB21" s="33">
        <v>1</v>
      </c>
      <c r="FC21" s="48">
        <v>4</v>
      </c>
      <c r="FD21" s="130">
        <f t="shared" si="28"/>
        <v>10</v>
      </c>
      <c r="FE21" s="33"/>
      <c r="FF21" s="130">
        <v>0</v>
      </c>
      <c r="FG21" s="33">
        <v>0</v>
      </c>
      <c r="FH21" s="130">
        <f t="shared" si="29"/>
        <v>0</v>
      </c>
      <c r="FI21" s="135"/>
    </row>
    <row r="22" spans="1:165">
      <c r="A22" s="33">
        <v>18</v>
      </c>
      <c r="B22" s="34" t="s">
        <v>114</v>
      </c>
      <c r="C22" s="35">
        <v>7519</v>
      </c>
      <c r="D22" s="36" t="s">
        <v>115</v>
      </c>
      <c r="E22" s="36" t="s">
        <v>116</v>
      </c>
      <c r="F22" s="36" t="s">
        <v>73</v>
      </c>
      <c r="G22" s="37">
        <v>44928</v>
      </c>
      <c r="H22" s="37">
        <v>44933</v>
      </c>
      <c r="I22" s="37">
        <v>44955</v>
      </c>
      <c r="J22" s="48">
        <f t="shared" si="0"/>
        <v>27</v>
      </c>
      <c r="K22" s="48">
        <v>21</v>
      </c>
      <c r="L22" s="37">
        <v>44996</v>
      </c>
      <c r="M22" s="48">
        <f t="shared" si="4"/>
        <v>41</v>
      </c>
      <c r="N22" s="37">
        <v>45053</v>
      </c>
      <c r="O22" s="48">
        <f t="shared" si="5"/>
        <v>98</v>
      </c>
      <c r="P22" s="37">
        <v>45074</v>
      </c>
      <c r="Q22" s="48">
        <f t="shared" si="1"/>
        <v>21</v>
      </c>
      <c r="R22" s="48">
        <f t="shared" si="6"/>
        <v>119</v>
      </c>
      <c r="S22" s="48">
        <f t="shared" si="7"/>
        <v>146</v>
      </c>
      <c r="T22" s="33">
        <v>3</v>
      </c>
      <c r="U22" s="33">
        <v>2</v>
      </c>
      <c r="V22" s="33">
        <v>13</v>
      </c>
      <c r="W22" s="33">
        <v>12</v>
      </c>
      <c r="X22" s="33">
        <v>13</v>
      </c>
      <c r="Y22" s="33">
        <v>12</v>
      </c>
      <c r="Z22" s="33">
        <v>9</v>
      </c>
      <c r="AA22" s="33">
        <v>12</v>
      </c>
      <c r="AB22" s="33">
        <v>12</v>
      </c>
      <c r="AC22" s="33">
        <v>10</v>
      </c>
      <c r="AD22" s="33">
        <v>10</v>
      </c>
      <c r="AE22" s="33">
        <v>12</v>
      </c>
      <c r="AF22" s="65">
        <f t="shared" si="8"/>
        <v>11.5</v>
      </c>
      <c r="AG22" s="72">
        <f t="shared" si="9"/>
        <v>3</v>
      </c>
      <c r="AH22" s="33">
        <v>4</v>
      </c>
      <c r="AI22" s="33">
        <v>2</v>
      </c>
      <c r="AJ22" s="33">
        <v>1</v>
      </c>
      <c r="AK22" s="33">
        <v>32</v>
      </c>
      <c r="AL22" s="33">
        <v>29</v>
      </c>
      <c r="AM22" s="33">
        <v>26</v>
      </c>
      <c r="AN22" s="33">
        <v>33</v>
      </c>
      <c r="AO22" s="33">
        <v>30</v>
      </c>
      <c r="AP22" s="33">
        <v>29</v>
      </c>
      <c r="AQ22" s="33">
        <v>31</v>
      </c>
      <c r="AR22" s="33">
        <v>32</v>
      </c>
      <c r="AS22" s="33">
        <v>30</v>
      </c>
      <c r="AT22" s="33">
        <v>35</v>
      </c>
      <c r="AU22" s="65">
        <f t="shared" si="10"/>
        <v>30.7</v>
      </c>
      <c r="AV22" s="72">
        <f t="shared" si="11"/>
        <v>3</v>
      </c>
      <c r="AW22" s="33" t="s">
        <v>74</v>
      </c>
      <c r="AX22" s="33">
        <v>8</v>
      </c>
      <c r="AY22" s="33">
        <v>8</v>
      </c>
      <c r="AZ22" s="33">
        <v>10</v>
      </c>
      <c r="BA22" s="33">
        <v>10</v>
      </c>
      <c r="BB22" s="33">
        <v>8</v>
      </c>
      <c r="BC22" s="33">
        <v>10</v>
      </c>
      <c r="BD22" s="33">
        <v>10</v>
      </c>
      <c r="BE22" s="33">
        <v>8</v>
      </c>
      <c r="BF22" s="33">
        <v>8</v>
      </c>
      <c r="BG22" s="33">
        <v>10</v>
      </c>
      <c r="BH22" s="87">
        <f t="shared" si="12"/>
        <v>9</v>
      </c>
      <c r="BI22" s="33">
        <v>1</v>
      </c>
      <c r="BJ22" s="72">
        <v>5</v>
      </c>
      <c r="BK22" s="72">
        <v>4.6</v>
      </c>
      <c r="BL22" s="72">
        <v>4.5</v>
      </c>
      <c r="BM22" s="72">
        <v>4.3</v>
      </c>
      <c r="BN22" s="72">
        <v>5.3</v>
      </c>
      <c r="BO22" s="72">
        <v>5.5</v>
      </c>
      <c r="BP22" s="72">
        <v>5.2</v>
      </c>
      <c r="BQ22" s="72">
        <v>5</v>
      </c>
      <c r="BR22" s="72">
        <v>5</v>
      </c>
      <c r="BS22" s="72">
        <v>5.5</v>
      </c>
      <c r="BT22" s="72">
        <v>4.9</v>
      </c>
      <c r="BU22" s="87">
        <f t="shared" si="13"/>
        <v>4.98</v>
      </c>
      <c r="BV22" s="72">
        <v>4.7</v>
      </c>
      <c r="BW22" s="72">
        <v>4.5</v>
      </c>
      <c r="BX22" s="72">
        <v>4.5</v>
      </c>
      <c r="BY22" s="72">
        <v>5.2</v>
      </c>
      <c r="BZ22" s="72">
        <v>5.2</v>
      </c>
      <c r="CA22" s="72">
        <v>4.5</v>
      </c>
      <c r="CB22" s="72">
        <v>4.5</v>
      </c>
      <c r="CC22" s="72">
        <v>4.6</v>
      </c>
      <c r="CD22" s="72">
        <v>5</v>
      </c>
      <c r="CE22" s="72">
        <v>5.2</v>
      </c>
      <c r="CF22" s="87">
        <f t="shared" si="14"/>
        <v>4.79</v>
      </c>
      <c r="CG22" s="87">
        <f t="shared" si="15"/>
        <v>1.03966597077244</v>
      </c>
      <c r="CH22" s="72">
        <v>1</v>
      </c>
      <c r="CI22" s="72">
        <v>1</v>
      </c>
      <c r="CJ22" s="72">
        <v>5</v>
      </c>
      <c r="CK22" s="72">
        <v>7</v>
      </c>
      <c r="CL22" s="72">
        <v>5</v>
      </c>
      <c r="CM22" s="72">
        <v>7</v>
      </c>
      <c r="CN22" s="72">
        <v>7.5</v>
      </c>
      <c r="CO22" s="72">
        <v>5.5</v>
      </c>
      <c r="CP22" s="72">
        <v>5</v>
      </c>
      <c r="CQ22" s="72">
        <v>7</v>
      </c>
      <c r="CR22" s="72">
        <v>7.5</v>
      </c>
      <c r="CS22" s="72">
        <v>6.5</v>
      </c>
      <c r="CT22" s="72">
        <v>6.5</v>
      </c>
      <c r="CU22" s="72">
        <v>6</v>
      </c>
      <c r="CV22" s="72">
        <v>7</v>
      </c>
      <c r="CW22" s="65">
        <f t="shared" si="16"/>
        <v>6.55</v>
      </c>
      <c r="CX22" s="72">
        <v>2</v>
      </c>
      <c r="CY22" s="72">
        <v>3</v>
      </c>
      <c r="CZ22" s="72">
        <v>2</v>
      </c>
      <c r="DA22" s="72">
        <v>2</v>
      </c>
      <c r="DB22" s="72">
        <v>3</v>
      </c>
      <c r="DC22" s="72">
        <v>3</v>
      </c>
      <c r="DD22" s="72">
        <v>3</v>
      </c>
      <c r="DE22" s="72">
        <v>3</v>
      </c>
      <c r="DF22" s="72">
        <v>3</v>
      </c>
      <c r="DG22" s="90">
        <v>3</v>
      </c>
      <c r="DH22" s="65">
        <f t="shared" si="17"/>
        <v>2.7</v>
      </c>
      <c r="DI22" s="72">
        <v>4.5</v>
      </c>
      <c r="DJ22" s="72">
        <v>4.1</v>
      </c>
      <c r="DK22" s="72">
        <v>4.3</v>
      </c>
      <c r="DL22" s="72">
        <v>5.1</v>
      </c>
      <c r="DM22" s="72">
        <v>4.4</v>
      </c>
      <c r="DN22" s="72">
        <v>5</v>
      </c>
      <c r="DO22" s="72">
        <v>4</v>
      </c>
      <c r="DP22" s="72">
        <v>4</v>
      </c>
      <c r="DQ22" s="72">
        <v>3.8</v>
      </c>
      <c r="DR22" s="72">
        <v>4.3</v>
      </c>
      <c r="DS22" s="65">
        <f t="shared" si="18"/>
        <v>4.35</v>
      </c>
      <c r="DT22" s="33">
        <v>7</v>
      </c>
      <c r="DU22" s="33">
        <v>6</v>
      </c>
      <c r="DV22" s="33">
        <v>5</v>
      </c>
      <c r="DW22" s="33">
        <v>5</v>
      </c>
      <c r="DX22" s="33">
        <v>8</v>
      </c>
      <c r="DY22" s="65">
        <f t="shared" si="19"/>
        <v>6.2</v>
      </c>
      <c r="DZ22" s="91">
        <f t="shared" si="2"/>
        <v>87.5</v>
      </c>
      <c r="EA22" s="91">
        <f t="shared" si="2"/>
        <v>60</v>
      </c>
      <c r="EB22" s="91">
        <f t="shared" si="2"/>
        <v>50</v>
      </c>
      <c r="EC22" s="91">
        <f t="shared" si="2"/>
        <v>62.5</v>
      </c>
      <c r="ED22" s="91">
        <f t="shared" si="2"/>
        <v>80</v>
      </c>
      <c r="EE22" s="106">
        <f t="shared" si="20"/>
        <v>68</v>
      </c>
      <c r="EF22" s="107">
        <v>74</v>
      </c>
      <c r="EG22" s="109">
        <v>54</v>
      </c>
      <c r="EH22" s="109">
        <v>78</v>
      </c>
      <c r="EI22" s="109">
        <v>74</v>
      </c>
      <c r="EJ22" s="109">
        <v>60</v>
      </c>
      <c r="EK22" s="65">
        <f t="shared" si="3"/>
        <v>68</v>
      </c>
      <c r="EL22" s="65">
        <f t="shared" si="21"/>
        <v>340</v>
      </c>
      <c r="EM22" s="110">
        <v>4.55</v>
      </c>
      <c r="EN22" s="109">
        <v>3.55</v>
      </c>
      <c r="EO22" s="109">
        <v>3.45</v>
      </c>
      <c r="EP22" s="109">
        <v>2</v>
      </c>
      <c r="EQ22" s="109">
        <v>2.18</v>
      </c>
      <c r="ER22" s="65">
        <f t="shared" si="22"/>
        <v>3.146</v>
      </c>
      <c r="ES22" s="114">
        <f t="shared" si="23"/>
        <v>125.84</v>
      </c>
      <c r="ET22" s="114">
        <f>EY22*'[1]50 gi chọn'!ER20</f>
        <v>44.55</v>
      </c>
      <c r="EU22" s="115">
        <f t="shared" si="24"/>
        <v>22.275</v>
      </c>
      <c r="EV22" s="115">
        <f t="shared" si="25"/>
        <v>62.92</v>
      </c>
      <c r="EW22" s="128">
        <f t="shared" si="26"/>
        <v>0.354020979020979</v>
      </c>
      <c r="EX22" s="110">
        <v>40</v>
      </c>
      <c r="EY22" s="129">
        <f t="shared" si="27"/>
        <v>27</v>
      </c>
      <c r="EZ22" s="33">
        <v>1</v>
      </c>
      <c r="FA22" s="33">
        <v>1</v>
      </c>
      <c r="FB22" s="33">
        <v>3</v>
      </c>
      <c r="FC22" s="48">
        <v>2</v>
      </c>
      <c r="FD22" s="130">
        <f t="shared" si="28"/>
        <v>5</v>
      </c>
      <c r="FE22" s="33">
        <v>11</v>
      </c>
      <c r="FF22" s="130">
        <v>27.5</v>
      </c>
      <c r="FG22" s="33">
        <v>4</v>
      </c>
      <c r="FH22" s="130">
        <f t="shared" si="29"/>
        <v>1.17647058823529</v>
      </c>
      <c r="FI22" s="134"/>
    </row>
    <row r="23" spans="1:165">
      <c r="A23" s="33">
        <v>19</v>
      </c>
      <c r="B23" s="34" t="s">
        <v>117</v>
      </c>
      <c r="C23" s="35">
        <v>7524</v>
      </c>
      <c r="D23" s="36" t="s">
        <v>118</v>
      </c>
      <c r="E23" s="36" t="s">
        <v>116</v>
      </c>
      <c r="F23" s="36" t="s">
        <v>73</v>
      </c>
      <c r="G23" s="37">
        <v>44928</v>
      </c>
      <c r="H23" s="37">
        <v>44933</v>
      </c>
      <c r="I23" s="37">
        <v>44955</v>
      </c>
      <c r="J23" s="48">
        <f t="shared" si="0"/>
        <v>27</v>
      </c>
      <c r="K23" s="48">
        <v>21</v>
      </c>
      <c r="L23" s="37">
        <v>44996</v>
      </c>
      <c r="M23" s="48">
        <f t="shared" si="4"/>
        <v>41</v>
      </c>
      <c r="N23" s="37">
        <v>45053</v>
      </c>
      <c r="O23" s="48">
        <f t="shared" si="5"/>
        <v>98</v>
      </c>
      <c r="P23" s="37">
        <v>45074</v>
      </c>
      <c r="Q23" s="48">
        <f t="shared" si="1"/>
        <v>21</v>
      </c>
      <c r="R23" s="48">
        <f t="shared" si="6"/>
        <v>119</v>
      </c>
      <c r="S23" s="48">
        <f t="shared" si="7"/>
        <v>146</v>
      </c>
      <c r="T23" s="33">
        <v>3</v>
      </c>
      <c r="U23" s="33">
        <v>2</v>
      </c>
      <c r="V23" s="33">
        <v>8</v>
      </c>
      <c r="W23" s="33">
        <v>8</v>
      </c>
      <c r="X23" s="33">
        <v>8</v>
      </c>
      <c r="Y23" s="33">
        <v>10</v>
      </c>
      <c r="Z23" s="33">
        <v>8</v>
      </c>
      <c r="AA23" s="33">
        <v>10</v>
      </c>
      <c r="AB23" s="33">
        <v>6</v>
      </c>
      <c r="AC23" s="33">
        <v>8</v>
      </c>
      <c r="AD23" s="33">
        <v>8</v>
      </c>
      <c r="AE23" s="33">
        <v>10</v>
      </c>
      <c r="AF23" s="65">
        <f t="shared" si="8"/>
        <v>8.4</v>
      </c>
      <c r="AG23" s="72">
        <f t="shared" si="9"/>
        <v>3</v>
      </c>
      <c r="AH23" s="33">
        <v>4</v>
      </c>
      <c r="AI23" s="33">
        <v>1</v>
      </c>
      <c r="AJ23" s="33">
        <v>1</v>
      </c>
      <c r="AK23" s="33">
        <v>17</v>
      </c>
      <c r="AL23" s="33">
        <v>26</v>
      </c>
      <c r="AM23" s="33">
        <v>19</v>
      </c>
      <c r="AN23" s="33">
        <v>18</v>
      </c>
      <c r="AO23" s="33">
        <v>20</v>
      </c>
      <c r="AP23" s="33">
        <v>22</v>
      </c>
      <c r="AQ23" s="33">
        <v>18</v>
      </c>
      <c r="AR23" s="33">
        <v>23</v>
      </c>
      <c r="AS23" s="33">
        <v>24</v>
      </c>
      <c r="AT23" s="33">
        <v>26</v>
      </c>
      <c r="AU23" s="65">
        <f t="shared" si="10"/>
        <v>21.3</v>
      </c>
      <c r="AV23" s="72">
        <f t="shared" si="11"/>
        <v>3</v>
      </c>
      <c r="AW23" s="33" t="s">
        <v>74</v>
      </c>
      <c r="AX23" s="33">
        <v>7</v>
      </c>
      <c r="AY23" s="33">
        <v>9</v>
      </c>
      <c r="AZ23" s="33">
        <v>7</v>
      </c>
      <c r="BA23" s="33">
        <v>8</v>
      </c>
      <c r="BB23" s="33">
        <v>9</v>
      </c>
      <c r="BC23" s="33">
        <v>7</v>
      </c>
      <c r="BD23" s="33">
        <v>9</v>
      </c>
      <c r="BE23" s="33">
        <v>9</v>
      </c>
      <c r="BF23" s="33">
        <v>7</v>
      </c>
      <c r="BG23" s="33">
        <v>9</v>
      </c>
      <c r="BH23" s="87">
        <f t="shared" si="12"/>
        <v>8.1</v>
      </c>
      <c r="BI23" s="33">
        <v>2</v>
      </c>
      <c r="BJ23" s="72">
        <v>3</v>
      </c>
      <c r="BK23" s="72">
        <v>4.7</v>
      </c>
      <c r="BL23" s="72">
        <v>4.5</v>
      </c>
      <c r="BM23" s="72">
        <v>4.2</v>
      </c>
      <c r="BN23" s="72">
        <v>3.9</v>
      </c>
      <c r="BO23" s="72">
        <v>4.3</v>
      </c>
      <c r="BP23" s="72">
        <v>3.9</v>
      </c>
      <c r="BQ23" s="72">
        <v>3.9</v>
      </c>
      <c r="BR23" s="72">
        <v>4.1</v>
      </c>
      <c r="BS23" s="72">
        <v>4.1</v>
      </c>
      <c r="BT23" s="72">
        <v>4</v>
      </c>
      <c r="BU23" s="87">
        <f t="shared" si="13"/>
        <v>4.16</v>
      </c>
      <c r="BV23" s="72">
        <v>4.5</v>
      </c>
      <c r="BW23" s="72">
        <v>4.6</v>
      </c>
      <c r="BX23" s="72">
        <v>4.5</v>
      </c>
      <c r="BY23" s="72">
        <v>4.6</v>
      </c>
      <c r="BZ23" s="72">
        <v>4.8</v>
      </c>
      <c r="CA23" s="72">
        <v>4.7</v>
      </c>
      <c r="CB23" s="72">
        <v>4.5</v>
      </c>
      <c r="CC23" s="72">
        <v>4.7</v>
      </c>
      <c r="CD23" s="72">
        <v>4.9</v>
      </c>
      <c r="CE23" s="72">
        <v>4.5</v>
      </c>
      <c r="CF23" s="87">
        <f t="shared" si="14"/>
        <v>4.63</v>
      </c>
      <c r="CG23" s="87">
        <f t="shared" si="15"/>
        <v>0.898488120950324</v>
      </c>
      <c r="CH23" s="72">
        <v>1</v>
      </c>
      <c r="CI23" s="72">
        <v>1</v>
      </c>
      <c r="CJ23" s="72">
        <v>5</v>
      </c>
      <c r="CK23" s="72">
        <v>7</v>
      </c>
      <c r="CL23" s="72">
        <v>3</v>
      </c>
      <c r="CM23" s="72">
        <v>5.2</v>
      </c>
      <c r="CN23" s="72">
        <v>6.1</v>
      </c>
      <c r="CO23" s="72">
        <v>5.9</v>
      </c>
      <c r="CP23" s="72">
        <v>6.8</v>
      </c>
      <c r="CQ23" s="72">
        <v>6.9</v>
      </c>
      <c r="CR23" s="72">
        <v>6.3</v>
      </c>
      <c r="CS23" s="72">
        <v>6.1</v>
      </c>
      <c r="CT23" s="72">
        <v>5.5</v>
      </c>
      <c r="CU23" s="72">
        <v>5.9</v>
      </c>
      <c r="CV23" s="72">
        <v>5.5</v>
      </c>
      <c r="CW23" s="65">
        <f t="shared" si="16"/>
        <v>6.02</v>
      </c>
      <c r="CX23" s="72">
        <v>2</v>
      </c>
      <c r="CY23" s="72">
        <v>3</v>
      </c>
      <c r="CZ23" s="72">
        <v>3</v>
      </c>
      <c r="DA23" s="72">
        <v>2</v>
      </c>
      <c r="DB23" s="72">
        <v>2</v>
      </c>
      <c r="DC23" s="72">
        <v>3</v>
      </c>
      <c r="DD23" s="72">
        <v>3</v>
      </c>
      <c r="DE23" s="72">
        <v>3</v>
      </c>
      <c r="DF23" s="72">
        <v>3</v>
      </c>
      <c r="DG23" s="72">
        <v>3</v>
      </c>
      <c r="DH23" s="65">
        <f t="shared" si="17"/>
        <v>2.7</v>
      </c>
      <c r="DI23" s="72">
        <v>4.9</v>
      </c>
      <c r="DJ23" s="72">
        <v>4.9</v>
      </c>
      <c r="DK23" s="72">
        <v>4.9</v>
      </c>
      <c r="DL23" s="72">
        <v>4.1</v>
      </c>
      <c r="DM23" s="72">
        <v>4.8</v>
      </c>
      <c r="DN23" s="72">
        <v>4.6</v>
      </c>
      <c r="DO23" s="72">
        <v>4.4</v>
      </c>
      <c r="DP23" s="72">
        <v>4.9</v>
      </c>
      <c r="DQ23" s="72">
        <v>5.3</v>
      </c>
      <c r="DR23" s="72">
        <v>5.2</v>
      </c>
      <c r="DS23" s="65">
        <f t="shared" si="18"/>
        <v>4.8</v>
      </c>
      <c r="DT23" s="33">
        <v>4</v>
      </c>
      <c r="DU23" s="33">
        <v>5</v>
      </c>
      <c r="DV23" s="33">
        <v>5</v>
      </c>
      <c r="DW23" s="33">
        <v>5</v>
      </c>
      <c r="DX23" s="33">
        <v>4</v>
      </c>
      <c r="DY23" s="65">
        <f t="shared" si="19"/>
        <v>4.6</v>
      </c>
      <c r="DZ23" s="91">
        <f t="shared" si="2"/>
        <v>44.4444444444444</v>
      </c>
      <c r="EA23" s="91">
        <f t="shared" si="2"/>
        <v>71.4285714285714</v>
      </c>
      <c r="EB23" s="91">
        <f t="shared" si="2"/>
        <v>62.5</v>
      </c>
      <c r="EC23" s="91">
        <f t="shared" si="2"/>
        <v>55.5555555555556</v>
      </c>
      <c r="ED23" s="91">
        <f t="shared" si="2"/>
        <v>57.1428571428571</v>
      </c>
      <c r="EE23" s="106">
        <f t="shared" si="20"/>
        <v>58.2142857142857</v>
      </c>
      <c r="EF23" s="107">
        <v>53</v>
      </c>
      <c r="EG23" s="109">
        <v>64</v>
      </c>
      <c r="EH23" s="109">
        <v>89</v>
      </c>
      <c r="EI23" s="109">
        <v>52</v>
      </c>
      <c r="EJ23" s="109">
        <v>139</v>
      </c>
      <c r="EK23" s="65">
        <f t="shared" si="3"/>
        <v>79.4</v>
      </c>
      <c r="EL23" s="65">
        <f t="shared" si="21"/>
        <v>397</v>
      </c>
      <c r="EM23" s="110">
        <v>2.9</v>
      </c>
      <c r="EN23" s="109">
        <v>3.2</v>
      </c>
      <c r="EO23" s="109">
        <v>3.7</v>
      </c>
      <c r="EP23" s="109">
        <v>2.5</v>
      </c>
      <c r="EQ23" s="109">
        <v>5.1</v>
      </c>
      <c r="ER23" s="65">
        <f t="shared" si="22"/>
        <v>3.48</v>
      </c>
      <c r="ES23" s="114">
        <f t="shared" si="23"/>
        <v>139.2</v>
      </c>
      <c r="ET23" s="114">
        <f>EY23*'[1]50 gi chọn'!ER21</f>
        <v>71.15625</v>
      </c>
      <c r="EU23" s="115">
        <f t="shared" si="24"/>
        <v>35.578125</v>
      </c>
      <c r="EV23" s="115">
        <f t="shared" si="25"/>
        <v>69.6</v>
      </c>
      <c r="EW23" s="128">
        <f t="shared" si="26"/>
        <v>0.511179956896552</v>
      </c>
      <c r="EX23" s="110">
        <v>40</v>
      </c>
      <c r="EY23" s="129">
        <f t="shared" si="27"/>
        <v>33</v>
      </c>
      <c r="EZ23" s="33">
        <v>1</v>
      </c>
      <c r="FA23" s="33">
        <v>1</v>
      </c>
      <c r="FB23" s="33">
        <v>3</v>
      </c>
      <c r="FC23" s="48">
        <v>5</v>
      </c>
      <c r="FD23" s="130">
        <f t="shared" si="28"/>
        <v>12.5</v>
      </c>
      <c r="FE23" s="33">
        <v>2</v>
      </c>
      <c r="FF23" s="130">
        <v>5</v>
      </c>
      <c r="FG23" s="33">
        <v>6</v>
      </c>
      <c r="FH23" s="130">
        <f t="shared" si="29"/>
        <v>1.51133501259446</v>
      </c>
      <c r="FI23" s="134"/>
    </row>
    <row r="24" spans="1:165">
      <c r="A24" s="33">
        <v>20</v>
      </c>
      <c r="B24" s="34" t="s">
        <v>119</v>
      </c>
      <c r="C24" s="35">
        <v>7526</v>
      </c>
      <c r="D24" s="36" t="s">
        <v>120</v>
      </c>
      <c r="E24" s="36" t="s">
        <v>116</v>
      </c>
      <c r="F24" s="36" t="s">
        <v>73</v>
      </c>
      <c r="G24" s="37">
        <v>44928</v>
      </c>
      <c r="H24" s="37">
        <v>44933</v>
      </c>
      <c r="I24" s="37">
        <v>44955</v>
      </c>
      <c r="J24" s="48">
        <f t="shared" si="0"/>
        <v>27</v>
      </c>
      <c r="K24" s="48">
        <v>19</v>
      </c>
      <c r="L24" s="37">
        <v>44996</v>
      </c>
      <c r="M24" s="48">
        <f t="shared" si="4"/>
        <v>41</v>
      </c>
      <c r="N24" s="37">
        <v>45053</v>
      </c>
      <c r="O24" s="48">
        <f t="shared" si="5"/>
        <v>98</v>
      </c>
      <c r="P24" s="37">
        <v>45074</v>
      </c>
      <c r="Q24" s="48">
        <f t="shared" si="1"/>
        <v>21</v>
      </c>
      <c r="R24" s="48">
        <f t="shared" si="6"/>
        <v>119</v>
      </c>
      <c r="S24" s="48">
        <f t="shared" si="7"/>
        <v>146</v>
      </c>
      <c r="T24" s="33">
        <v>3</v>
      </c>
      <c r="U24" s="33">
        <v>2</v>
      </c>
      <c r="V24" s="33">
        <v>12</v>
      </c>
      <c r="W24" s="33">
        <v>10</v>
      </c>
      <c r="X24" s="33">
        <v>10</v>
      </c>
      <c r="Y24" s="33">
        <v>9</v>
      </c>
      <c r="Z24" s="33">
        <v>9</v>
      </c>
      <c r="AA24" s="33">
        <v>10</v>
      </c>
      <c r="AB24" s="33">
        <v>7</v>
      </c>
      <c r="AC24" s="33">
        <v>8</v>
      </c>
      <c r="AD24" s="33">
        <v>8</v>
      </c>
      <c r="AE24" s="33">
        <v>10</v>
      </c>
      <c r="AF24" s="65">
        <f t="shared" si="8"/>
        <v>9.3</v>
      </c>
      <c r="AG24" s="72">
        <f t="shared" si="9"/>
        <v>3</v>
      </c>
      <c r="AH24" s="33">
        <v>4</v>
      </c>
      <c r="AI24" s="33">
        <v>2</v>
      </c>
      <c r="AJ24" s="33">
        <v>1</v>
      </c>
      <c r="AK24" s="33">
        <v>35</v>
      </c>
      <c r="AL24" s="33">
        <v>42</v>
      </c>
      <c r="AM24" s="33">
        <v>44</v>
      </c>
      <c r="AN24" s="33">
        <v>38</v>
      </c>
      <c r="AO24" s="33">
        <v>40</v>
      </c>
      <c r="AP24" s="33">
        <v>42</v>
      </c>
      <c r="AQ24" s="33">
        <v>38</v>
      </c>
      <c r="AR24" s="33">
        <v>43</v>
      </c>
      <c r="AS24" s="33">
        <v>40</v>
      </c>
      <c r="AT24" s="33">
        <v>48</v>
      </c>
      <c r="AU24" s="65">
        <f t="shared" si="10"/>
        <v>41</v>
      </c>
      <c r="AV24" s="72">
        <f t="shared" si="11"/>
        <v>3</v>
      </c>
      <c r="AW24" s="33" t="s">
        <v>74</v>
      </c>
      <c r="AX24" s="33">
        <v>9</v>
      </c>
      <c r="AY24" s="33">
        <v>9</v>
      </c>
      <c r="AZ24" s="33">
        <v>9</v>
      </c>
      <c r="BA24" s="33">
        <v>10</v>
      </c>
      <c r="BB24" s="33">
        <v>9</v>
      </c>
      <c r="BC24" s="33">
        <v>9</v>
      </c>
      <c r="BD24" s="33">
        <v>8</v>
      </c>
      <c r="BE24" s="33">
        <v>8</v>
      </c>
      <c r="BF24" s="33">
        <v>8</v>
      </c>
      <c r="BG24" s="33">
        <v>10</v>
      </c>
      <c r="BH24" s="87">
        <f t="shared" si="12"/>
        <v>8.9</v>
      </c>
      <c r="BI24" s="33">
        <v>1</v>
      </c>
      <c r="BJ24" s="72">
        <v>7</v>
      </c>
      <c r="BK24" s="72">
        <v>5.6</v>
      </c>
      <c r="BL24" s="72">
        <v>5.6</v>
      </c>
      <c r="BM24" s="72">
        <v>5.4</v>
      </c>
      <c r="BN24" s="72">
        <v>5.4</v>
      </c>
      <c r="BO24" s="72">
        <v>5.7</v>
      </c>
      <c r="BP24" s="72">
        <v>5.4</v>
      </c>
      <c r="BQ24" s="72">
        <v>5.4</v>
      </c>
      <c r="BR24" s="72">
        <v>5.5</v>
      </c>
      <c r="BS24" s="72">
        <v>5.4</v>
      </c>
      <c r="BT24" s="72">
        <v>5.3</v>
      </c>
      <c r="BU24" s="87">
        <f t="shared" si="13"/>
        <v>5.47</v>
      </c>
      <c r="BV24" s="72">
        <v>5</v>
      </c>
      <c r="BW24" s="72">
        <v>5.8</v>
      </c>
      <c r="BX24" s="72">
        <v>4.7</v>
      </c>
      <c r="BY24" s="72">
        <v>4.7</v>
      </c>
      <c r="BZ24" s="72">
        <v>5</v>
      </c>
      <c r="CA24" s="72">
        <v>4.6</v>
      </c>
      <c r="CB24" s="72">
        <v>6.5</v>
      </c>
      <c r="CC24" s="72">
        <v>4.7</v>
      </c>
      <c r="CD24" s="72">
        <v>4.8</v>
      </c>
      <c r="CE24" s="72">
        <v>4.5</v>
      </c>
      <c r="CF24" s="87">
        <f t="shared" si="14"/>
        <v>5.03</v>
      </c>
      <c r="CG24" s="87">
        <f t="shared" si="15"/>
        <v>1.08747514910537</v>
      </c>
      <c r="CH24" s="72">
        <v>1</v>
      </c>
      <c r="CI24" s="72">
        <v>1</v>
      </c>
      <c r="CJ24" s="72">
        <v>5</v>
      </c>
      <c r="CK24" s="72">
        <v>7</v>
      </c>
      <c r="CL24" s="72">
        <v>5</v>
      </c>
      <c r="CM24" s="72">
        <v>8.5</v>
      </c>
      <c r="CN24" s="72">
        <v>7.8</v>
      </c>
      <c r="CO24" s="72">
        <v>6.8</v>
      </c>
      <c r="CP24" s="72">
        <v>8</v>
      </c>
      <c r="CQ24" s="72">
        <v>7.8</v>
      </c>
      <c r="CR24" s="72">
        <v>7.5</v>
      </c>
      <c r="CS24" s="72">
        <v>6.8</v>
      </c>
      <c r="CT24" s="72">
        <v>7.5</v>
      </c>
      <c r="CU24" s="72">
        <v>7.8</v>
      </c>
      <c r="CV24" s="72">
        <v>7.5</v>
      </c>
      <c r="CW24" s="65">
        <f t="shared" si="16"/>
        <v>7.6</v>
      </c>
      <c r="CX24" s="72">
        <v>2</v>
      </c>
      <c r="CY24" s="72">
        <v>3</v>
      </c>
      <c r="CZ24" s="72">
        <v>2</v>
      </c>
      <c r="DA24" s="72">
        <v>2</v>
      </c>
      <c r="DB24" s="72">
        <v>2</v>
      </c>
      <c r="DC24" s="72">
        <v>2</v>
      </c>
      <c r="DD24" s="72">
        <v>3</v>
      </c>
      <c r="DE24" s="72">
        <v>2</v>
      </c>
      <c r="DF24" s="72">
        <v>2</v>
      </c>
      <c r="DG24" s="72">
        <v>2</v>
      </c>
      <c r="DH24" s="65">
        <f t="shared" si="17"/>
        <v>2.2</v>
      </c>
      <c r="DI24" s="72">
        <v>3.8</v>
      </c>
      <c r="DJ24" s="72">
        <v>7.3</v>
      </c>
      <c r="DK24" s="72">
        <v>7.2</v>
      </c>
      <c r="DL24" s="72">
        <v>7.1</v>
      </c>
      <c r="DM24" s="72">
        <v>7.1</v>
      </c>
      <c r="DN24" s="72">
        <v>7</v>
      </c>
      <c r="DO24" s="72">
        <v>7.1</v>
      </c>
      <c r="DP24" s="72">
        <v>7.2</v>
      </c>
      <c r="DQ24" s="72">
        <v>7.2</v>
      </c>
      <c r="DR24" s="72">
        <v>7.1</v>
      </c>
      <c r="DS24" s="65">
        <f t="shared" si="18"/>
        <v>6.81</v>
      </c>
      <c r="DT24" s="33">
        <v>8</v>
      </c>
      <c r="DU24" s="33">
        <v>8</v>
      </c>
      <c r="DV24" s="33">
        <v>7</v>
      </c>
      <c r="DW24" s="33">
        <v>7</v>
      </c>
      <c r="DX24" s="33">
        <v>9</v>
      </c>
      <c r="DY24" s="65">
        <f t="shared" si="19"/>
        <v>7.8</v>
      </c>
      <c r="DZ24" s="91">
        <f t="shared" si="2"/>
        <v>88.8888888888889</v>
      </c>
      <c r="EA24" s="91">
        <f t="shared" si="2"/>
        <v>88.8888888888889</v>
      </c>
      <c r="EB24" s="91">
        <f t="shared" si="2"/>
        <v>70</v>
      </c>
      <c r="EC24" s="91">
        <f t="shared" si="2"/>
        <v>77.7777777777778</v>
      </c>
      <c r="ED24" s="91">
        <f t="shared" si="2"/>
        <v>100</v>
      </c>
      <c r="EE24" s="106">
        <f t="shared" si="20"/>
        <v>85.1111111111111</v>
      </c>
      <c r="EF24" s="107">
        <v>64</v>
      </c>
      <c r="EG24" s="109">
        <v>59</v>
      </c>
      <c r="EH24" s="109">
        <v>34</v>
      </c>
      <c r="EI24" s="109">
        <v>34</v>
      </c>
      <c r="EJ24" s="109">
        <v>34</v>
      </c>
      <c r="EK24" s="65">
        <f t="shared" si="3"/>
        <v>45</v>
      </c>
      <c r="EL24" s="65">
        <f t="shared" si="21"/>
        <v>225</v>
      </c>
      <c r="EM24" s="110">
        <v>2.88</v>
      </c>
      <c r="EN24" s="109">
        <v>3.43</v>
      </c>
      <c r="EO24" s="109">
        <v>1.92</v>
      </c>
      <c r="EP24" s="109">
        <v>2.08</v>
      </c>
      <c r="EQ24" s="109">
        <v>2.04</v>
      </c>
      <c r="ER24" s="65">
        <f t="shared" si="22"/>
        <v>2.47</v>
      </c>
      <c r="ES24" s="114">
        <f t="shared" si="23"/>
        <v>98.8</v>
      </c>
      <c r="ET24" s="114">
        <f>EY24*'[1]50 gi chọn'!ER22</f>
        <v>35.8941176470588</v>
      </c>
      <c r="EU24" s="115">
        <f t="shared" si="24"/>
        <v>17.9470588235294</v>
      </c>
      <c r="EV24" s="115">
        <f t="shared" si="25"/>
        <v>49.4</v>
      </c>
      <c r="EW24" s="128">
        <f t="shared" si="26"/>
        <v>0.363300785901405</v>
      </c>
      <c r="EX24" s="110">
        <v>40</v>
      </c>
      <c r="EY24" s="129">
        <f t="shared" si="27"/>
        <v>27</v>
      </c>
      <c r="EZ24" s="33">
        <v>1</v>
      </c>
      <c r="FA24" s="33">
        <v>1</v>
      </c>
      <c r="FB24" s="33">
        <v>1</v>
      </c>
      <c r="FC24" s="48">
        <v>11</v>
      </c>
      <c r="FD24" s="130">
        <f t="shared" si="28"/>
        <v>27.5</v>
      </c>
      <c r="FE24" s="33">
        <v>2</v>
      </c>
      <c r="FF24" s="130">
        <v>5</v>
      </c>
      <c r="FG24" s="33">
        <v>0</v>
      </c>
      <c r="FH24" s="130">
        <f t="shared" si="29"/>
        <v>0</v>
      </c>
      <c r="FI24" s="134"/>
    </row>
    <row r="25" spans="1:165">
      <c r="A25" s="33">
        <v>21</v>
      </c>
      <c r="B25" s="34" t="s">
        <v>121</v>
      </c>
      <c r="C25" s="35">
        <v>7527</v>
      </c>
      <c r="D25" s="36" t="s">
        <v>122</v>
      </c>
      <c r="E25" s="36" t="s">
        <v>116</v>
      </c>
      <c r="F25" s="36" t="s">
        <v>73</v>
      </c>
      <c r="G25" s="37">
        <v>44928</v>
      </c>
      <c r="H25" s="37">
        <v>44935</v>
      </c>
      <c r="I25" s="37">
        <v>44955</v>
      </c>
      <c r="J25" s="48">
        <f t="shared" si="0"/>
        <v>27</v>
      </c>
      <c r="K25" s="48">
        <v>21</v>
      </c>
      <c r="L25" s="37">
        <v>44996</v>
      </c>
      <c r="M25" s="48">
        <f t="shared" si="4"/>
        <v>41</v>
      </c>
      <c r="N25" s="37">
        <v>45053</v>
      </c>
      <c r="O25" s="48">
        <f t="shared" si="5"/>
        <v>98</v>
      </c>
      <c r="P25" s="37">
        <v>45074</v>
      </c>
      <c r="Q25" s="48">
        <f t="shared" si="1"/>
        <v>21</v>
      </c>
      <c r="R25" s="48">
        <f t="shared" si="6"/>
        <v>119</v>
      </c>
      <c r="S25" s="48">
        <f t="shared" si="7"/>
        <v>146</v>
      </c>
      <c r="T25" s="33">
        <v>5</v>
      </c>
      <c r="U25" s="33">
        <v>2</v>
      </c>
      <c r="V25" s="33">
        <v>10</v>
      </c>
      <c r="W25" s="33">
        <v>7</v>
      </c>
      <c r="X25" s="33">
        <v>10</v>
      </c>
      <c r="Y25" s="33">
        <v>10</v>
      </c>
      <c r="Z25" s="33">
        <v>8</v>
      </c>
      <c r="AA25" s="33">
        <v>10</v>
      </c>
      <c r="AB25" s="33">
        <v>9</v>
      </c>
      <c r="AC25" s="33">
        <v>10</v>
      </c>
      <c r="AD25" s="33">
        <v>9</v>
      </c>
      <c r="AE25" s="33">
        <v>10</v>
      </c>
      <c r="AF25" s="65">
        <f t="shared" si="8"/>
        <v>9.3</v>
      </c>
      <c r="AG25" s="72">
        <f t="shared" si="9"/>
        <v>3</v>
      </c>
      <c r="AH25" s="33">
        <v>4</v>
      </c>
      <c r="AI25" s="33">
        <v>2</v>
      </c>
      <c r="AJ25" s="33">
        <v>1</v>
      </c>
      <c r="AK25" s="33">
        <v>45</v>
      </c>
      <c r="AL25" s="33">
        <v>33</v>
      </c>
      <c r="AM25" s="33">
        <v>54</v>
      </c>
      <c r="AN25" s="33">
        <v>50</v>
      </c>
      <c r="AO25" s="33">
        <v>48</v>
      </c>
      <c r="AP25" s="33">
        <v>50</v>
      </c>
      <c r="AQ25" s="33">
        <v>52</v>
      </c>
      <c r="AR25" s="33">
        <v>44</v>
      </c>
      <c r="AS25" s="33">
        <v>48</v>
      </c>
      <c r="AT25" s="33">
        <v>50</v>
      </c>
      <c r="AU25" s="65">
        <f t="shared" si="10"/>
        <v>47.4</v>
      </c>
      <c r="AV25" s="72">
        <f t="shared" si="11"/>
        <v>3</v>
      </c>
      <c r="AW25" s="33" t="s">
        <v>74</v>
      </c>
      <c r="AX25" s="33">
        <v>6</v>
      </c>
      <c r="AY25" s="33">
        <v>5</v>
      </c>
      <c r="AZ25" s="33">
        <v>8</v>
      </c>
      <c r="BA25" s="33">
        <v>9</v>
      </c>
      <c r="BB25" s="33">
        <v>8</v>
      </c>
      <c r="BC25" s="33">
        <v>12</v>
      </c>
      <c r="BD25" s="33">
        <v>6</v>
      </c>
      <c r="BE25" s="33">
        <v>8</v>
      </c>
      <c r="BF25" s="33">
        <v>8</v>
      </c>
      <c r="BG25" s="33">
        <v>8</v>
      </c>
      <c r="BH25" s="87">
        <f t="shared" si="12"/>
        <v>7.8</v>
      </c>
      <c r="BI25" s="33">
        <v>2</v>
      </c>
      <c r="BJ25" s="72">
        <v>3</v>
      </c>
      <c r="BK25" s="72">
        <v>5.7</v>
      </c>
      <c r="BL25" s="72">
        <v>6.4</v>
      </c>
      <c r="BM25" s="72">
        <v>5.7</v>
      </c>
      <c r="BN25" s="72">
        <v>5.1</v>
      </c>
      <c r="BO25" s="72">
        <v>5.3</v>
      </c>
      <c r="BP25" s="72">
        <v>5.7</v>
      </c>
      <c r="BQ25" s="72">
        <v>5.5</v>
      </c>
      <c r="BR25" s="72">
        <v>6.2</v>
      </c>
      <c r="BS25" s="72">
        <v>5.7</v>
      </c>
      <c r="BT25" s="72">
        <v>6</v>
      </c>
      <c r="BU25" s="87">
        <f t="shared" si="13"/>
        <v>5.73</v>
      </c>
      <c r="BV25" s="72">
        <v>6.2</v>
      </c>
      <c r="BW25" s="72">
        <v>7.5</v>
      </c>
      <c r="BX25" s="72">
        <v>7.2</v>
      </c>
      <c r="BY25" s="72">
        <v>5.6</v>
      </c>
      <c r="BZ25" s="72">
        <v>6.7</v>
      </c>
      <c r="CA25" s="72">
        <v>6.6</v>
      </c>
      <c r="CB25" s="72">
        <v>7.2</v>
      </c>
      <c r="CC25" s="72">
        <v>7.5</v>
      </c>
      <c r="CD25" s="72">
        <v>7.1</v>
      </c>
      <c r="CE25" s="72">
        <v>6</v>
      </c>
      <c r="CF25" s="87">
        <f t="shared" si="14"/>
        <v>6.76</v>
      </c>
      <c r="CG25" s="87">
        <f t="shared" si="15"/>
        <v>0.847633136094674</v>
      </c>
      <c r="CH25" s="72">
        <v>1</v>
      </c>
      <c r="CI25" s="72">
        <v>1</v>
      </c>
      <c r="CJ25" s="72">
        <v>5</v>
      </c>
      <c r="CK25" s="72">
        <v>7</v>
      </c>
      <c r="CL25" s="72">
        <v>5</v>
      </c>
      <c r="CM25" s="72">
        <v>7.5</v>
      </c>
      <c r="CN25" s="72">
        <v>7.2</v>
      </c>
      <c r="CO25" s="72">
        <v>7</v>
      </c>
      <c r="CP25" s="72">
        <v>7.5</v>
      </c>
      <c r="CQ25" s="72">
        <v>7</v>
      </c>
      <c r="CR25" s="72">
        <v>6.5</v>
      </c>
      <c r="CS25" s="72">
        <v>7</v>
      </c>
      <c r="CT25" s="72">
        <v>6.5</v>
      </c>
      <c r="CU25" s="72">
        <v>7</v>
      </c>
      <c r="CV25" s="72">
        <v>7</v>
      </c>
      <c r="CW25" s="65">
        <f t="shared" si="16"/>
        <v>7.02</v>
      </c>
      <c r="CX25" s="72">
        <v>6</v>
      </c>
      <c r="CY25" s="72">
        <v>5</v>
      </c>
      <c r="CZ25" s="72">
        <v>8</v>
      </c>
      <c r="DA25" s="72">
        <v>5</v>
      </c>
      <c r="DB25" s="72">
        <v>4</v>
      </c>
      <c r="DC25" s="72">
        <v>4</v>
      </c>
      <c r="DD25" s="72">
        <v>3</v>
      </c>
      <c r="DE25" s="72">
        <v>6</v>
      </c>
      <c r="DF25" s="72">
        <v>3</v>
      </c>
      <c r="DG25" s="72">
        <v>6</v>
      </c>
      <c r="DH25" s="65">
        <f t="shared" si="17"/>
        <v>5</v>
      </c>
      <c r="DI25" s="72">
        <v>7.2</v>
      </c>
      <c r="DJ25" s="72">
        <v>7</v>
      </c>
      <c r="DK25" s="72">
        <v>7.3</v>
      </c>
      <c r="DL25" s="72">
        <v>7</v>
      </c>
      <c r="DM25" s="72">
        <v>7.6</v>
      </c>
      <c r="DN25" s="72">
        <v>7.1</v>
      </c>
      <c r="DO25" s="72">
        <v>7.2</v>
      </c>
      <c r="DP25" s="72">
        <v>7.4</v>
      </c>
      <c r="DQ25" s="72">
        <v>7.6</v>
      </c>
      <c r="DR25" s="72">
        <v>7.5</v>
      </c>
      <c r="DS25" s="65">
        <f t="shared" si="18"/>
        <v>7.29</v>
      </c>
      <c r="DT25" s="33">
        <v>5</v>
      </c>
      <c r="DU25" s="33">
        <v>5</v>
      </c>
      <c r="DV25" s="33">
        <v>6</v>
      </c>
      <c r="DW25" s="33">
        <v>7</v>
      </c>
      <c r="DX25" s="33">
        <v>9</v>
      </c>
      <c r="DY25" s="65">
        <f t="shared" si="19"/>
        <v>6.4</v>
      </c>
      <c r="DZ25" s="91">
        <f t="shared" si="2"/>
        <v>100</v>
      </c>
      <c r="EA25" s="91">
        <f t="shared" si="2"/>
        <v>62.5</v>
      </c>
      <c r="EB25" s="91">
        <f t="shared" si="2"/>
        <v>66.6666666666667</v>
      </c>
      <c r="EC25" s="91">
        <f t="shared" si="2"/>
        <v>87.5</v>
      </c>
      <c r="ED25" s="91">
        <f t="shared" si="2"/>
        <v>75</v>
      </c>
      <c r="EE25" s="106">
        <f t="shared" si="20"/>
        <v>78.3333333333333</v>
      </c>
      <c r="EF25" s="107">
        <v>23</v>
      </c>
      <c r="EG25" s="109">
        <v>15</v>
      </c>
      <c r="EH25" s="109">
        <v>28</v>
      </c>
      <c r="EI25" s="109">
        <v>20</v>
      </c>
      <c r="EJ25" s="109">
        <v>36</v>
      </c>
      <c r="EK25" s="65">
        <f t="shared" si="3"/>
        <v>24.4</v>
      </c>
      <c r="EL25" s="65">
        <f t="shared" si="21"/>
        <v>122</v>
      </c>
      <c r="EM25" s="110">
        <v>3.5</v>
      </c>
      <c r="EN25" s="109">
        <v>4.6</v>
      </c>
      <c r="EO25" s="109">
        <v>3.9</v>
      </c>
      <c r="EP25" s="109">
        <v>3.08</v>
      </c>
      <c r="EQ25" s="109">
        <v>4.35</v>
      </c>
      <c r="ER25" s="65">
        <f t="shared" si="22"/>
        <v>3.886</v>
      </c>
      <c r="ES25" s="114">
        <f t="shared" si="23"/>
        <v>155.44</v>
      </c>
      <c r="ET25" s="114">
        <f>EY25*'[1]50 gi chọn'!ER23</f>
        <v>85.025</v>
      </c>
      <c r="EU25" s="115">
        <f t="shared" si="24"/>
        <v>42.5125</v>
      </c>
      <c r="EV25" s="115">
        <f t="shared" si="25"/>
        <v>77.72</v>
      </c>
      <c r="EW25" s="128">
        <f t="shared" si="26"/>
        <v>0.546995625321667</v>
      </c>
      <c r="EX25" s="110">
        <v>40</v>
      </c>
      <c r="EY25" s="129">
        <f t="shared" si="27"/>
        <v>38</v>
      </c>
      <c r="EZ25" s="33">
        <v>1</v>
      </c>
      <c r="FA25" s="33">
        <v>1</v>
      </c>
      <c r="FB25" s="33">
        <v>1</v>
      </c>
      <c r="FC25" s="48">
        <v>2</v>
      </c>
      <c r="FD25" s="130">
        <f t="shared" si="28"/>
        <v>5</v>
      </c>
      <c r="FE25" s="33"/>
      <c r="FF25" s="130">
        <v>0</v>
      </c>
      <c r="FG25" s="33">
        <v>4</v>
      </c>
      <c r="FH25" s="130">
        <f t="shared" si="29"/>
        <v>3.27868852459016</v>
      </c>
      <c r="FI25" s="134"/>
    </row>
    <row r="26" spans="1:165">
      <c r="A26" s="33">
        <v>22</v>
      </c>
      <c r="B26" s="34" t="s">
        <v>123</v>
      </c>
      <c r="C26" s="35">
        <v>7671</v>
      </c>
      <c r="D26" s="36" t="s">
        <v>124</v>
      </c>
      <c r="E26" s="36" t="s">
        <v>125</v>
      </c>
      <c r="F26" s="36" t="s">
        <v>73</v>
      </c>
      <c r="G26" s="37">
        <v>44928</v>
      </c>
      <c r="H26" s="37">
        <v>44933</v>
      </c>
      <c r="I26" s="37">
        <v>44964</v>
      </c>
      <c r="J26" s="48">
        <f t="shared" si="0"/>
        <v>36</v>
      </c>
      <c r="K26" s="48">
        <v>21</v>
      </c>
      <c r="L26" s="37">
        <v>45013</v>
      </c>
      <c r="M26" s="48">
        <f t="shared" si="4"/>
        <v>49</v>
      </c>
      <c r="N26" s="37">
        <v>45067</v>
      </c>
      <c r="O26" s="48">
        <f t="shared" si="5"/>
        <v>103</v>
      </c>
      <c r="P26" s="37">
        <v>45074</v>
      </c>
      <c r="Q26" s="48">
        <f t="shared" si="1"/>
        <v>7</v>
      </c>
      <c r="R26" s="48">
        <f t="shared" si="6"/>
        <v>110</v>
      </c>
      <c r="S26" s="48">
        <f t="shared" si="7"/>
        <v>146</v>
      </c>
      <c r="T26" s="33">
        <v>3</v>
      </c>
      <c r="U26" s="33">
        <v>2</v>
      </c>
      <c r="V26" s="33">
        <v>9</v>
      </c>
      <c r="W26" s="33">
        <v>9</v>
      </c>
      <c r="X26" s="33">
        <v>9</v>
      </c>
      <c r="Y26" s="33">
        <v>8</v>
      </c>
      <c r="Z26" s="33">
        <v>8</v>
      </c>
      <c r="AA26" s="33">
        <v>9</v>
      </c>
      <c r="AB26" s="33">
        <v>9</v>
      </c>
      <c r="AC26" s="33">
        <v>8</v>
      </c>
      <c r="AD26" s="33">
        <v>9</v>
      </c>
      <c r="AE26" s="33">
        <v>9</v>
      </c>
      <c r="AF26" s="65">
        <f t="shared" si="8"/>
        <v>8.7</v>
      </c>
      <c r="AG26" s="72">
        <f t="shared" si="9"/>
        <v>3</v>
      </c>
      <c r="AH26" s="33">
        <v>4</v>
      </c>
      <c r="AI26" s="33">
        <v>3</v>
      </c>
      <c r="AJ26" s="33">
        <v>1</v>
      </c>
      <c r="AK26" s="33">
        <v>50</v>
      </c>
      <c r="AL26" s="33">
        <v>42</v>
      </c>
      <c r="AM26" s="33">
        <v>60</v>
      </c>
      <c r="AN26" s="33">
        <v>62</v>
      </c>
      <c r="AO26" s="33">
        <v>58</v>
      </c>
      <c r="AP26" s="33">
        <v>55</v>
      </c>
      <c r="AQ26" s="33">
        <v>56</v>
      </c>
      <c r="AR26" s="33">
        <v>47</v>
      </c>
      <c r="AS26" s="33">
        <v>52</v>
      </c>
      <c r="AT26" s="33">
        <v>48</v>
      </c>
      <c r="AU26" s="65">
        <f t="shared" si="10"/>
        <v>53</v>
      </c>
      <c r="AV26" s="72">
        <f t="shared" si="11"/>
        <v>3</v>
      </c>
      <c r="AW26" s="33" t="s">
        <v>74</v>
      </c>
      <c r="AX26" s="33">
        <v>8</v>
      </c>
      <c r="AY26" s="33">
        <v>9</v>
      </c>
      <c r="AZ26" s="33">
        <v>6</v>
      </c>
      <c r="BA26" s="33">
        <v>5</v>
      </c>
      <c r="BB26" s="33">
        <v>11</v>
      </c>
      <c r="BC26" s="33">
        <v>6</v>
      </c>
      <c r="BD26" s="33">
        <v>9</v>
      </c>
      <c r="BE26" s="33">
        <v>8</v>
      </c>
      <c r="BF26" s="33">
        <v>6</v>
      </c>
      <c r="BG26" s="33">
        <v>6</v>
      </c>
      <c r="BH26" s="87">
        <f t="shared" si="12"/>
        <v>7.4</v>
      </c>
      <c r="BI26" s="33">
        <v>1</v>
      </c>
      <c r="BJ26" s="72">
        <v>5</v>
      </c>
      <c r="BK26" s="72">
        <v>3.4</v>
      </c>
      <c r="BL26" s="72">
        <v>3.3</v>
      </c>
      <c r="BM26" s="72">
        <v>3.2</v>
      </c>
      <c r="BN26" s="72">
        <v>3.2</v>
      </c>
      <c r="BO26" s="72">
        <v>3.4</v>
      </c>
      <c r="BP26" s="72">
        <v>3.3</v>
      </c>
      <c r="BQ26" s="72">
        <v>3.4</v>
      </c>
      <c r="BR26" s="72">
        <v>3.2</v>
      </c>
      <c r="BS26" s="72">
        <v>3.3</v>
      </c>
      <c r="BT26" s="72">
        <v>3.3</v>
      </c>
      <c r="BU26" s="87">
        <f t="shared" si="13"/>
        <v>3.3</v>
      </c>
      <c r="BV26" s="72">
        <v>3.7</v>
      </c>
      <c r="BW26" s="72">
        <v>3.8</v>
      </c>
      <c r="BX26" s="72">
        <v>3.8</v>
      </c>
      <c r="BY26" s="72">
        <v>3.9</v>
      </c>
      <c r="BZ26" s="72">
        <v>3.9</v>
      </c>
      <c r="CA26" s="72">
        <v>3.7</v>
      </c>
      <c r="CB26" s="72">
        <v>3.8</v>
      </c>
      <c r="CC26" s="72">
        <v>3.7</v>
      </c>
      <c r="CD26" s="72">
        <v>3.8</v>
      </c>
      <c r="CE26" s="72">
        <v>3.8</v>
      </c>
      <c r="CF26" s="87">
        <f t="shared" si="14"/>
        <v>3.79</v>
      </c>
      <c r="CG26" s="87">
        <f t="shared" si="15"/>
        <v>0.870712401055409</v>
      </c>
      <c r="CH26" s="72">
        <v>1</v>
      </c>
      <c r="CI26" s="72">
        <v>1</v>
      </c>
      <c r="CJ26" s="72">
        <v>5</v>
      </c>
      <c r="CK26" s="72">
        <v>7</v>
      </c>
      <c r="CL26" s="72">
        <v>5</v>
      </c>
      <c r="CM26" s="72">
        <v>4</v>
      </c>
      <c r="CN26" s="72">
        <v>4</v>
      </c>
      <c r="CO26" s="72">
        <v>3.5</v>
      </c>
      <c r="CP26" s="72">
        <v>4</v>
      </c>
      <c r="CQ26" s="72">
        <v>4.5</v>
      </c>
      <c r="CR26" s="72">
        <v>4</v>
      </c>
      <c r="CS26" s="72">
        <v>3.5</v>
      </c>
      <c r="CT26" s="72">
        <v>4</v>
      </c>
      <c r="CU26" s="72">
        <v>4.2</v>
      </c>
      <c r="CV26" s="72">
        <v>3.8</v>
      </c>
      <c r="CW26" s="65">
        <f t="shared" si="16"/>
        <v>3.95</v>
      </c>
      <c r="CX26" s="72">
        <v>3</v>
      </c>
      <c r="CY26" s="72">
        <v>3</v>
      </c>
      <c r="CZ26" s="72">
        <v>4</v>
      </c>
      <c r="DA26" s="72">
        <v>2</v>
      </c>
      <c r="DB26" s="72">
        <v>2</v>
      </c>
      <c r="DC26" s="72">
        <v>2</v>
      </c>
      <c r="DD26" s="72">
        <v>4</v>
      </c>
      <c r="DE26" s="72">
        <v>3</v>
      </c>
      <c r="DF26" s="72">
        <v>4</v>
      </c>
      <c r="DG26" s="72">
        <v>4</v>
      </c>
      <c r="DH26" s="65">
        <f t="shared" si="17"/>
        <v>3.1</v>
      </c>
      <c r="DI26" s="72">
        <v>4.9</v>
      </c>
      <c r="DJ26" s="72">
        <v>4.7</v>
      </c>
      <c r="DK26" s="72">
        <v>5.4</v>
      </c>
      <c r="DL26" s="72">
        <v>5.6</v>
      </c>
      <c r="DM26" s="72">
        <v>5.6</v>
      </c>
      <c r="DN26" s="72">
        <v>4.8</v>
      </c>
      <c r="DO26" s="72">
        <v>5</v>
      </c>
      <c r="DP26" s="72">
        <v>5.2</v>
      </c>
      <c r="DQ26" s="72">
        <v>5.1</v>
      </c>
      <c r="DR26" s="72">
        <v>5.4</v>
      </c>
      <c r="DS26" s="65">
        <f t="shared" si="18"/>
        <v>5.17</v>
      </c>
      <c r="DT26" s="33">
        <v>7</v>
      </c>
      <c r="DU26" s="33">
        <v>6</v>
      </c>
      <c r="DV26" s="33">
        <v>5</v>
      </c>
      <c r="DW26" s="33">
        <v>7</v>
      </c>
      <c r="DX26" s="33">
        <v>6</v>
      </c>
      <c r="DY26" s="65">
        <f t="shared" si="19"/>
        <v>6.2</v>
      </c>
      <c r="DZ26" s="91">
        <f t="shared" si="2"/>
        <v>77.7777777777778</v>
      </c>
      <c r="EA26" s="91">
        <f t="shared" si="2"/>
        <v>100</v>
      </c>
      <c r="EB26" s="91">
        <f t="shared" si="2"/>
        <v>100</v>
      </c>
      <c r="EC26" s="91">
        <f t="shared" si="2"/>
        <v>63.6363636363636</v>
      </c>
      <c r="ED26" s="91">
        <f t="shared" si="2"/>
        <v>100</v>
      </c>
      <c r="EE26" s="106">
        <f t="shared" si="20"/>
        <v>88.2828282828283</v>
      </c>
      <c r="EF26" s="107">
        <v>71</v>
      </c>
      <c r="EG26" s="109">
        <v>54</v>
      </c>
      <c r="EH26" s="109">
        <v>120</v>
      </c>
      <c r="EI26" s="109">
        <v>86</v>
      </c>
      <c r="EJ26" s="109">
        <v>54</v>
      </c>
      <c r="EK26" s="65">
        <f t="shared" si="3"/>
        <v>77</v>
      </c>
      <c r="EL26" s="65">
        <f t="shared" si="21"/>
        <v>385</v>
      </c>
      <c r="EM26" s="110">
        <v>1.15</v>
      </c>
      <c r="EN26" s="109">
        <v>1.36</v>
      </c>
      <c r="EO26" s="109">
        <v>2.15</v>
      </c>
      <c r="EP26" s="109">
        <v>1.66</v>
      </c>
      <c r="EQ26" s="109">
        <v>1.3</v>
      </c>
      <c r="ER26" s="116">
        <f t="shared" si="22"/>
        <v>1.524</v>
      </c>
      <c r="ES26" s="114">
        <f t="shared" si="23"/>
        <v>60.96</v>
      </c>
      <c r="ET26" s="114">
        <f>EY26*'[1]50 gi chọn'!ER24</f>
        <v>38.5066666666667</v>
      </c>
      <c r="EU26" s="115">
        <f t="shared" si="24"/>
        <v>19.2533333333333</v>
      </c>
      <c r="EV26" s="115">
        <f t="shared" si="25"/>
        <v>30.48</v>
      </c>
      <c r="EW26" s="128">
        <f t="shared" si="26"/>
        <v>0.63167104111986</v>
      </c>
      <c r="EX26" s="110">
        <v>40</v>
      </c>
      <c r="EY26" s="129">
        <f t="shared" si="27"/>
        <v>38</v>
      </c>
      <c r="EZ26" s="33">
        <v>1</v>
      </c>
      <c r="FA26" s="33">
        <v>1</v>
      </c>
      <c r="FB26" s="33">
        <v>1</v>
      </c>
      <c r="FC26" s="48"/>
      <c r="FD26" s="130">
        <f t="shared" si="28"/>
        <v>0</v>
      </c>
      <c r="FE26" s="33">
        <v>2</v>
      </c>
      <c r="FF26" s="130">
        <v>5</v>
      </c>
      <c r="FG26" s="33">
        <v>0</v>
      </c>
      <c r="FH26" s="130">
        <f t="shared" si="29"/>
        <v>0</v>
      </c>
      <c r="FI26" s="134"/>
    </row>
    <row r="27" spans="1:165">
      <c r="A27" s="33">
        <v>23</v>
      </c>
      <c r="B27" s="34" t="s">
        <v>126</v>
      </c>
      <c r="C27" s="35">
        <v>8438</v>
      </c>
      <c r="D27" s="36" t="s">
        <v>127</v>
      </c>
      <c r="E27" s="36" t="s">
        <v>105</v>
      </c>
      <c r="F27" s="36" t="s">
        <v>82</v>
      </c>
      <c r="G27" s="37">
        <v>44928</v>
      </c>
      <c r="H27" s="37">
        <v>44933</v>
      </c>
      <c r="I27" s="37">
        <v>44964</v>
      </c>
      <c r="J27" s="48">
        <f t="shared" si="0"/>
        <v>36</v>
      </c>
      <c r="K27" s="48">
        <v>21</v>
      </c>
      <c r="L27" s="37">
        <v>45001</v>
      </c>
      <c r="M27" s="48">
        <f t="shared" si="4"/>
        <v>37</v>
      </c>
      <c r="N27" s="37">
        <v>45053</v>
      </c>
      <c r="O27" s="48">
        <f t="shared" si="5"/>
        <v>89</v>
      </c>
      <c r="P27" s="37">
        <v>45074</v>
      </c>
      <c r="Q27" s="48">
        <f t="shared" si="1"/>
        <v>21</v>
      </c>
      <c r="R27" s="48">
        <f t="shared" si="6"/>
        <v>110</v>
      </c>
      <c r="S27" s="48">
        <f t="shared" si="7"/>
        <v>146</v>
      </c>
      <c r="T27" s="33">
        <v>3</v>
      </c>
      <c r="U27" s="33">
        <v>2</v>
      </c>
      <c r="V27" s="33">
        <v>11</v>
      </c>
      <c r="W27" s="33">
        <v>8</v>
      </c>
      <c r="X27" s="33">
        <v>10</v>
      </c>
      <c r="Y27" s="33">
        <v>8</v>
      </c>
      <c r="Z27" s="33">
        <v>9</v>
      </c>
      <c r="AA27" s="33">
        <v>8</v>
      </c>
      <c r="AB27" s="33">
        <v>9</v>
      </c>
      <c r="AC27" s="33">
        <v>9</v>
      </c>
      <c r="AD27" s="33">
        <v>10</v>
      </c>
      <c r="AE27" s="33">
        <v>9</v>
      </c>
      <c r="AF27" s="65">
        <f t="shared" si="8"/>
        <v>9.1</v>
      </c>
      <c r="AG27" s="72">
        <f t="shared" si="9"/>
        <v>3</v>
      </c>
      <c r="AH27" s="33">
        <v>4</v>
      </c>
      <c r="AI27" s="33">
        <v>1</v>
      </c>
      <c r="AJ27" s="33">
        <v>1</v>
      </c>
      <c r="AK27" s="33">
        <v>29</v>
      </c>
      <c r="AL27" s="33">
        <v>19</v>
      </c>
      <c r="AM27" s="33">
        <v>28</v>
      </c>
      <c r="AN27" s="33">
        <v>25</v>
      </c>
      <c r="AO27" s="33">
        <v>26</v>
      </c>
      <c r="AP27" s="33">
        <v>28</v>
      </c>
      <c r="AQ27" s="33">
        <v>22</v>
      </c>
      <c r="AR27" s="33">
        <v>24</v>
      </c>
      <c r="AS27" s="33">
        <v>26</v>
      </c>
      <c r="AT27" s="33">
        <v>28</v>
      </c>
      <c r="AU27" s="65">
        <f t="shared" si="10"/>
        <v>25.5</v>
      </c>
      <c r="AV27" s="72">
        <f t="shared" si="11"/>
        <v>3</v>
      </c>
      <c r="AW27" s="33" t="s">
        <v>74</v>
      </c>
      <c r="AX27" s="33">
        <v>12</v>
      </c>
      <c r="AY27" s="33">
        <v>9</v>
      </c>
      <c r="AZ27" s="33">
        <v>10</v>
      </c>
      <c r="BA27" s="33">
        <v>8</v>
      </c>
      <c r="BB27" s="33">
        <v>8</v>
      </c>
      <c r="BC27" s="33">
        <v>9</v>
      </c>
      <c r="BD27" s="33">
        <v>5</v>
      </c>
      <c r="BE27" s="33">
        <v>6</v>
      </c>
      <c r="BF27" s="33">
        <v>8</v>
      </c>
      <c r="BG27" s="33">
        <v>6</v>
      </c>
      <c r="BH27" s="87">
        <f t="shared" si="12"/>
        <v>8.1</v>
      </c>
      <c r="BI27" s="33">
        <v>1</v>
      </c>
      <c r="BJ27" s="72">
        <v>3</v>
      </c>
      <c r="BK27" s="72">
        <v>3.6</v>
      </c>
      <c r="BL27" s="72">
        <v>4.1</v>
      </c>
      <c r="BM27" s="72">
        <v>3.8</v>
      </c>
      <c r="BN27" s="72">
        <v>4</v>
      </c>
      <c r="BO27" s="72">
        <v>3.6</v>
      </c>
      <c r="BP27" s="72">
        <v>4.2</v>
      </c>
      <c r="BQ27" s="72">
        <v>3.9</v>
      </c>
      <c r="BR27" s="72">
        <v>3.8</v>
      </c>
      <c r="BS27" s="72">
        <v>4.5</v>
      </c>
      <c r="BT27" s="72">
        <v>4.2</v>
      </c>
      <c r="BU27" s="87">
        <f t="shared" si="13"/>
        <v>3.97</v>
      </c>
      <c r="BV27" s="72">
        <v>4.5</v>
      </c>
      <c r="BW27" s="72">
        <v>4.8</v>
      </c>
      <c r="BX27" s="72">
        <v>4.7</v>
      </c>
      <c r="BY27" s="72">
        <v>4.5</v>
      </c>
      <c r="BZ27" s="72">
        <v>4.7</v>
      </c>
      <c r="CA27" s="72">
        <v>5</v>
      </c>
      <c r="CB27" s="72">
        <v>5</v>
      </c>
      <c r="CC27" s="72">
        <v>4.7</v>
      </c>
      <c r="CD27" s="72">
        <v>5</v>
      </c>
      <c r="CE27" s="72">
        <v>4.5</v>
      </c>
      <c r="CF27" s="87">
        <f t="shared" si="14"/>
        <v>4.74</v>
      </c>
      <c r="CG27" s="87">
        <f t="shared" si="15"/>
        <v>0.837552742616034</v>
      </c>
      <c r="CH27" s="72">
        <v>1</v>
      </c>
      <c r="CI27" s="72">
        <v>1</v>
      </c>
      <c r="CJ27" s="72">
        <v>5</v>
      </c>
      <c r="CK27" s="72">
        <v>7</v>
      </c>
      <c r="CL27" s="72">
        <v>5</v>
      </c>
      <c r="CM27" s="72">
        <v>7.5</v>
      </c>
      <c r="CN27" s="72">
        <v>6.5</v>
      </c>
      <c r="CO27" s="72">
        <v>7.5</v>
      </c>
      <c r="CP27" s="72">
        <v>7.5</v>
      </c>
      <c r="CQ27" s="72">
        <v>7.5</v>
      </c>
      <c r="CR27" s="72">
        <v>7.5</v>
      </c>
      <c r="CS27" s="72">
        <v>7</v>
      </c>
      <c r="CT27" s="72">
        <v>7.5</v>
      </c>
      <c r="CU27" s="72">
        <v>7</v>
      </c>
      <c r="CV27" s="72">
        <v>6.5</v>
      </c>
      <c r="CW27" s="65">
        <f t="shared" si="16"/>
        <v>7.2</v>
      </c>
      <c r="CX27" s="72">
        <v>3</v>
      </c>
      <c r="CY27" s="72">
        <v>4</v>
      </c>
      <c r="CZ27" s="72">
        <v>2</v>
      </c>
      <c r="DA27" s="72">
        <v>3</v>
      </c>
      <c r="DB27" s="72">
        <v>3</v>
      </c>
      <c r="DC27" s="72">
        <v>2</v>
      </c>
      <c r="DD27" s="72">
        <v>3</v>
      </c>
      <c r="DE27" s="72">
        <v>3</v>
      </c>
      <c r="DF27" s="72">
        <v>3</v>
      </c>
      <c r="DG27" s="72">
        <v>3</v>
      </c>
      <c r="DH27" s="65">
        <f t="shared" si="17"/>
        <v>2.9</v>
      </c>
      <c r="DI27" s="72">
        <v>7.3</v>
      </c>
      <c r="DJ27" s="72">
        <v>6.9</v>
      </c>
      <c r="DK27" s="72">
        <v>7.5</v>
      </c>
      <c r="DL27" s="72">
        <v>6.9</v>
      </c>
      <c r="DM27" s="72">
        <v>7.8</v>
      </c>
      <c r="DN27" s="72">
        <v>7.8</v>
      </c>
      <c r="DO27" s="72">
        <v>7.9</v>
      </c>
      <c r="DP27" s="72">
        <v>7.3</v>
      </c>
      <c r="DQ27" s="72">
        <v>7.4</v>
      </c>
      <c r="DR27" s="72">
        <v>7.5</v>
      </c>
      <c r="DS27" s="65">
        <f t="shared" si="18"/>
        <v>7.43</v>
      </c>
      <c r="DT27" s="33">
        <v>7</v>
      </c>
      <c r="DU27" s="33">
        <v>7</v>
      </c>
      <c r="DV27" s="33">
        <v>8</v>
      </c>
      <c r="DW27" s="33">
        <v>8</v>
      </c>
      <c r="DX27" s="33">
        <v>8</v>
      </c>
      <c r="DY27" s="65">
        <f t="shared" si="19"/>
        <v>7.6</v>
      </c>
      <c r="DZ27" s="91">
        <f t="shared" si="2"/>
        <v>77.7777777777778</v>
      </c>
      <c r="EA27" s="91">
        <f t="shared" si="2"/>
        <v>70</v>
      </c>
      <c r="EB27" s="91">
        <f t="shared" si="2"/>
        <v>100</v>
      </c>
      <c r="EC27" s="91">
        <f t="shared" si="2"/>
        <v>100</v>
      </c>
      <c r="ED27" s="91">
        <f t="shared" si="2"/>
        <v>88.8888888888889</v>
      </c>
      <c r="EE27" s="106">
        <f t="shared" si="20"/>
        <v>87.3333333333333</v>
      </c>
      <c r="EF27" s="107">
        <v>57</v>
      </c>
      <c r="EG27" s="109">
        <v>55</v>
      </c>
      <c r="EH27" s="109">
        <v>52</v>
      </c>
      <c r="EI27" s="109">
        <v>32</v>
      </c>
      <c r="EJ27" s="109">
        <v>68</v>
      </c>
      <c r="EK27" s="65">
        <f t="shared" si="3"/>
        <v>52.8</v>
      </c>
      <c r="EL27" s="65">
        <f t="shared" si="21"/>
        <v>264</v>
      </c>
      <c r="EM27" s="110">
        <v>2.28</v>
      </c>
      <c r="EN27" s="109">
        <v>2</v>
      </c>
      <c r="EO27" s="109">
        <v>1.9</v>
      </c>
      <c r="EP27" s="109">
        <v>1.35</v>
      </c>
      <c r="EQ27" s="109">
        <v>2.5</v>
      </c>
      <c r="ER27" s="65">
        <f t="shared" si="22"/>
        <v>2.006</v>
      </c>
      <c r="ES27" s="114">
        <f t="shared" si="23"/>
        <v>80.24</v>
      </c>
      <c r="ET27" s="114">
        <f>EY27*'[1]50 gi chọn'!ER25</f>
        <v>58.6666666666667</v>
      </c>
      <c r="EU27" s="115">
        <f t="shared" si="24"/>
        <v>29.3333333333333</v>
      </c>
      <c r="EV27" s="115">
        <f t="shared" si="25"/>
        <v>40.12</v>
      </c>
      <c r="EW27" s="128">
        <f t="shared" si="26"/>
        <v>0.731139913592556</v>
      </c>
      <c r="EX27" s="110">
        <v>40</v>
      </c>
      <c r="EY27" s="129">
        <f t="shared" si="27"/>
        <v>40</v>
      </c>
      <c r="EZ27" s="33">
        <v>1</v>
      </c>
      <c r="FA27" s="33">
        <v>1</v>
      </c>
      <c r="FB27" s="33">
        <v>1</v>
      </c>
      <c r="FC27" s="48"/>
      <c r="FD27" s="130">
        <f t="shared" si="28"/>
        <v>0</v>
      </c>
      <c r="FE27" s="33"/>
      <c r="FF27" s="130">
        <v>0</v>
      </c>
      <c r="FG27" s="33">
        <v>4</v>
      </c>
      <c r="FH27" s="130">
        <f t="shared" si="29"/>
        <v>1.51515151515152</v>
      </c>
      <c r="FI27" s="134"/>
    </row>
    <row r="28" spans="1:165">
      <c r="A28" s="33">
        <v>24</v>
      </c>
      <c r="B28" s="34" t="s">
        <v>128</v>
      </c>
      <c r="C28" s="35">
        <v>9550</v>
      </c>
      <c r="D28" s="36" t="s">
        <v>129</v>
      </c>
      <c r="E28" s="36" t="s">
        <v>130</v>
      </c>
      <c r="F28" s="36" t="s">
        <v>73</v>
      </c>
      <c r="G28" s="37">
        <v>44928</v>
      </c>
      <c r="H28" s="37">
        <v>44933</v>
      </c>
      <c r="I28" s="37">
        <v>44964</v>
      </c>
      <c r="J28" s="48">
        <f t="shared" si="0"/>
        <v>36</v>
      </c>
      <c r="K28" s="48">
        <v>21</v>
      </c>
      <c r="L28" s="37">
        <v>45006</v>
      </c>
      <c r="M28" s="48">
        <f t="shared" si="4"/>
        <v>42</v>
      </c>
      <c r="N28" s="37">
        <v>45067</v>
      </c>
      <c r="O28" s="48">
        <f t="shared" si="5"/>
        <v>103</v>
      </c>
      <c r="P28" s="37">
        <v>45084</v>
      </c>
      <c r="Q28" s="48">
        <f t="shared" si="1"/>
        <v>17</v>
      </c>
      <c r="R28" s="48">
        <f t="shared" si="6"/>
        <v>120</v>
      </c>
      <c r="S28" s="48">
        <f t="shared" si="7"/>
        <v>156</v>
      </c>
      <c r="T28" s="33">
        <v>3</v>
      </c>
      <c r="U28" s="33">
        <v>2</v>
      </c>
      <c r="V28" s="33">
        <v>10</v>
      </c>
      <c r="W28" s="33">
        <v>13</v>
      </c>
      <c r="X28" s="33">
        <v>9</v>
      </c>
      <c r="Y28" s="33">
        <v>10</v>
      </c>
      <c r="Z28" s="33">
        <v>11</v>
      </c>
      <c r="AA28" s="33">
        <v>12</v>
      </c>
      <c r="AB28" s="33">
        <v>9</v>
      </c>
      <c r="AC28" s="33">
        <v>11</v>
      </c>
      <c r="AD28" s="33">
        <v>13</v>
      </c>
      <c r="AE28" s="33">
        <v>10</v>
      </c>
      <c r="AF28" s="65">
        <f t="shared" si="8"/>
        <v>10.8</v>
      </c>
      <c r="AG28" s="72">
        <f t="shared" si="9"/>
        <v>3</v>
      </c>
      <c r="AH28" s="33">
        <v>4</v>
      </c>
      <c r="AI28" s="33">
        <v>3</v>
      </c>
      <c r="AJ28" s="33">
        <v>3</v>
      </c>
      <c r="AK28" s="33">
        <v>47</v>
      </c>
      <c r="AL28" s="33">
        <v>45</v>
      </c>
      <c r="AM28" s="33">
        <v>48</v>
      </c>
      <c r="AN28" s="33">
        <v>47</v>
      </c>
      <c r="AO28" s="33">
        <v>46</v>
      </c>
      <c r="AP28" s="33">
        <v>47</v>
      </c>
      <c r="AQ28" s="33">
        <v>49</v>
      </c>
      <c r="AR28" s="33">
        <v>47</v>
      </c>
      <c r="AS28" s="33">
        <v>48</v>
      </c>
      <c r="AT28" s="33">
        <v>47</v>
      </c>
      <c r="AU28" s="65">
        <f t="shared" si="10"/>
        <v>47.1</v>
      </c>
      <c r="AV28" s="72">
        <f t="shared" si="11"/>
        <v>3</v>
      </c>
      <c r="AW28" s="33" t="s">
        <v>74</v>
      </c>
      <c r="AX28" s="33">
        <v>7</v>
      </c>
      <c r="AY28" s="33">
        <v>7</v>
      </c>
      <c r="AZ28" s="33">
        <v>5</v>
      </c>
      <c r="BA28" s="33">
        <v>6</v>
      </c>
      <c r="BB28" s="33">
        <v>6</v>
      </c>
      <c r="BC28" s="33">
        <v>7</v>
      </c>
      <c r="BD28" s="33">
        <v>7</v>
      </c>
      <c r="BE28" s="33">
        <v>5</v>
      </c>
      <c r="BF28" s="33">
        <v>6</v>
      </c>
      <c r="BG28" s="33">
        <v>6</v>
      </c>
      <c r="BH28" s="87">
        <f t="shared" si="12"/>
        <v>6.2</v>
      </c>
      <c r="BI28" s="33">
        <v>1</v>
      </c>
      <c r="BJ28" s="72">
        <v>7</v>
      </c>
      <c r="BK28" s="72">
        <v>3.5</v>
      </c>
      <c r="BL28" s="72">
        <v>3.6</v>
      </c>
      <c r="BM28" s="72">
        <v>3.4</v>
      </c>
      <c r="BN28" s="72">
        <v>3.7</v>
      </c>
      <c r="BO28" s="72">
        <v>3.4</v>
      </c>
      <c r="BP28" s="72">
        <v>3.4</v>
      </c>
      <c r="BQ28" s="72">
        <v>3.3</v>
      </c>
      <c r="BR28" s="72">
        <v>3.5</v>
      </c>
      <c r="BS28" s="72">
        <v>3.5</v>
      </c>
      <c r="BT28" s="72">
        <v>3.6</v>
      </c>
      <c r="BU28" s="87">
        <f t="shared" si="13"/>
        <v>3.49</v>
      </c>
      <c r="BV28" s="72">
        <v>3</v>
      </c>
      <c r="BW28" s="72">
        <v>3</v>
      </c>
      <c r="BX28" s="72">
        <v>2.9</v>
      </c>
      <c r="BY28" s="72">
        <v>3</v>
      </c>
      <c r="BZ28" s="72">
        <v>3.2</v>
      </c>
      <c r="CA28" s="72">
        <v>3</v>
      </c>
      <c r="CB28" s="72">
        <v>2.9</v>
      </c>
      <c r="CC28" s="72">
        <v>3</v>
      </c>
      <c r="CD28" s="72">
        <v>3</v>
      </c>
      <c r="CE28" s="91">
        <v>3.1</v>
      </c>
      <c r="CF28" s="87">
        <f t="shared" si="14"/>
        <v>3.01</v>
      </c>
      <c r="CG28" s="87">
        <f t="shared" si="15"/>
        <v>1.15946843853821</v>
      </c>
      <c r="CH28" s="90">
        <v>1</v>
      </c>
      <c r="CI28" s="72">
        <v>1</v>
      </c>
      <c r="CJ28" s="72">
        <v>5</v>
      </c>
      <c r="CK28" s="72">
        <v>7</v>
      </c>
      <c r="CL28" s="72">
        <v>3</v>
      </c>
      <c r="CM28" s="72">
        <v>4</v>
      </c>
      <c r="CN28" s="72">
        <v>4</v>
      </c>
      <c r="CO28" s="72">
        <v>4.5</v>
      </c>
      <c r="CP28" s="72">
        <v>5</v>
      </c>
      <c r="CQ28" s="72">
        <v>3.5</v>
      </c>
      <c r="CR28" s="72">
        <v>5</v>
      </c>
      <c r="CS28" s="72">
        <v>4.1</v>
      </c>
      <c r="CT28" s="72">
        <v>5.5</v>
      </c>
      <c r="CU28" s="72">
        <v>3.8</v>
      </c>
      <c r="CV28" s="72">
        <v>4.5</v>
      </c>
      <c r="CW28" s="65">
        <f t="shared" si="16"/>
        <v>4.39</v>
      </c>
      <c r="CX28" s="72">
        <v>2</v>
      </c>
      <c r="CY28" s="72">
        <v>2</v>
      </c>
      <c r="CZ28" s="72">
        <v>2</v>
      </c>
      <c r="DA28" s="72">
        <v>2</v>
      </c>
      <c r="DB28" s="72">
        <v>2</v>
      </c>
      <c r="DC28" s="72">
        <v>2</v>
      </c>
      <c r="DD28" s="72">
        <v>2</v>
      </c>
      <c r="DE28" s="72">
        <v>2</v>
      </c>
      <c r="DF28" s="72">
        <v>2</v>
      </c>
      <c r="DG28" s="72">
        <v>2</v>
      </c>
      <c r="DH28" s="65">
        <f t="shared" si="17"/>
        <v>2</v>
      </c>
      <c r="DI28" s="72">
        <v>8</v>
      </c>
      <c r="DJ28" s="72">
        <v>8.1</v>
      </c>
      <c r="DK28" s="72">
        <v>8.2</v>
      </c>
      <c r="DL28" s="72">
        <v>8.3</v>
      </c>
      <c r="DM28" s="72">
        <v>8.3</v>
      </c>
      <c r="DN28" s="72">
        <v>8.1</v>
      </c>
      <c r="DO28" s="72">
        <v>8.1</v>
      </c>
      <c r="DP28" s="72">
        <v>8.2</v>
      </c>
      <c r="DQ28" s="72">
        <v>8</v>
      </c>
      <c r="DR28" s="72">
        <v>8.2</v>
      </c>
      <c r="DS28" s="65">
        <f t="shared" si="18"/>
        <v>8.15</v>
      </c>
      <c r="DT28" s="33">
        <v>5</v>
      </c>
      <c r="DU28" s="33">
        <v>5</v>
      </c>
      <c r="DV28" s="33">
        <v>5</v>
      </c>
      <c r="DW28" s="33">
        <v>6</v>
      </c>
      <c r="DX28" s="33">
        <v>5</v>
      </c>
      <c r="DY28" s="65">
        <f t="shared" si="19"/>
        <v>5.2</v>
      </c>
      <c r="DZ28" s="91">
        <f t="shared" si="2"/>
        <v>71.4285714285714</v>
      </c>
      <c r="EA28" s="91">
        <f t="shared" si="2"/>
        <v>100</v>
      </c>
      <c r="EB28" s="91">
        <f t="shared" si="2"/>
        <v>83.3333333333333</v>
      </c>
      <c r="EC28" s="91">
        <f t="shared" si="2"/>
        <v>100</v>
      </c>
      <c r="ED28" s="91">
        <f t="shared" si="2"/>
        <v>71.4285714285714</v>
      </c>
      <c r="EE28" s="106">
        <f t="shared" si="20"/>
        <v>85.2380952380953</v>
      </c>
      <c r="EF28" s="107">
        <v>66</v>
      </c>
      <c r="EG28" s="109">
        <v>83</v>
      </c>
      <c r="EH28" s="109">
        <v>130</v>
      </c>
      <c r="EI28" s="109">
        <v>64</v>
      </c>
      <c r="EJ28" s="109">
        <v>96</v>
      </c>
      <c r="EK28" s="65">
        <f t="shared" si="3"/>
        <v>87.8</v>
      </c>
      <c r="EL28" s="65">
        <f t="shared" si="21"/>
        <v>439</v>
      </c>
      <c r="EM28" s="110">
        <v>1</v>
      </c>
      <c r="EN28" s="109">
        <v>1.2</v>
      </c>
      <c r="EO28" s="109">
        <v>1.3</v>
      </c>
      <c r="EP28" s="109">
        <v>0.78</v>
      </c>
      <c r="EQ28" s="109">
        <v>1.3</v>
      </c>
      <c r="ER28" s="65">
        <f t="shared" si="22"/>
        <v>1.116</v>
      </c>
      <c r="ES28" s="114">
        <f t="shared" si="23"/>
        <v>44.64</v>
      </c>
      <c r="ET28" s="114">
        <f>EY28*'[1]50 gi chọn'!ER26</f>
        <v>44.4444444444444</v>
      </c>
      <c r="EU28" s="115">
        <f t="shared" si="24"/>
        <v>22.2222222222222</v>
      </c>
      <c r="EV28" s="115">
        <f t="shared" si="25"/>
        <v>22.32</v>
      </c>
      <c r="EW28" s="128">
        <f t="shared" si="26"/>
        <v>0.995619275189168</v>
      </c>
      <c r="EX28" s="110">
        <v>40</v>
      </c>
      <c r="EY28" s="129">
        <f t="shared" si="27"/>
        <v>40</v>
      </c>
      <c r="EZ28" s="33">
        <v>1</v>
      </c>
      <c r="FA28" s="33">
        <v>1</v>
      </c>
      <c r="FB28" s="33">
        <v>1</v>
      </c>
      <c r="FC28" s="48"/>
      <c r="FD28" s="130">
        <f t="shared" si="28"/>
        <v>0</v>
      </c>
      <c r="FE28" s="33"/>
      <c r="FF28" s="130">
        <v>0</v>
      </c>
      <c r="FG28" s="33">
        <v>0</v>
      </c>
      <c r="FH28" s="130">
        <f t="shared" si="29"/>
        <v>0</v>
      </c>
      <c r="FI28" s="134"/>
    </row>
    <row r="29" spans="1:165">
      <c r="A29" s="33">
        <v>25</v>
      </c>
      <c r="B29" s="34" t="s">
        <v>131</v>
      </c>
      <c r="C29" s="35">
        <v>13504</v>
      </c>
      <c r="D29" s="36" t="s">
        <v>96</v>
      </c>
      <c r="E29" s="36" t="s">
        <v>132</v>
      </c>
      <c r="F29" s="36" t="s">
        <v>133</v>
      </c>
      <c r="G29" s="37">
        <v>44928</v>
      </c>
      <c r="H29" s="37">
        <v>44936</v>
      </c>
      <c r="I29" s="37">
        <v>44955</v>
      </c>
      <c r="J29" s="48">
        <f t="shared" si="0"/>
        <v>27</v>
      </c>
      <c r="K29" s="48">
        <v>19</v>
      </c>
      <c r="L29" s="37">
        <v>44996</v>
      </c>
      <c r="M29" s="48">
        <f t="shared" si="4"/>
        <v>41</v>
      </c>
      <c r="N29" s="37">
        <v>45053</v>
      </c>
      <c r="O29" s="48">
        <f t="shared" si="5"/>
        <v>98</v>
      </c>
      <c r="P29" s="37">
        <v>45074</v>
      </c>
      <c r="Q29" s="48">
        <f t="shared" si="1"/>
        <v>21</v>
      </c>
      <c r="R29" s="48">
        <f t="shared" si="6"/>
        <v>119</v>
      </c>
      <c r="S29" s="48">
        <f t="shared" si="7"/>
        <v>146</v>
      </c>
      <c r="T29" s="33">
        <v>3</v>
      </c>
      <c r="U29" s="33">
        <v>2</v>
      </c>
      <c r="V29" s="33">
        <v>12</v>
      </c>
      <c r="W29" s="33">
        <v>11</v>
      </c>
      <c r="X29" s="33">
        <v>11</v>
      </c>
      <c r="Y29" s="33">
        <v>11</v>
      </c>
      <c r="Z29" s="33">
        <v>11</v>
      </c>
      <c r="AA29" s="33">
        <v>10</v>
      </c>
      <c r="AB29" s="33">
        <v>11</v>
      </c>
      <c r="AC29" s="33">
        <v>11</v>
      </c>
      <c r="AD29" s="33">
        <v>10</v>
      </c>
      <c r="AE29" s="33">
        <v>11</v>
      </c>
      <c r="AF29" s="65">
        <f t="shared" si="8"/>
        <v>10.9</v>
      </c>
      <c r="AG29" s="72">
        <f t="shared" si="9"/>
        <v>3</v>
      </c>
      <c r="AH29" s="33">
        <v>4</v>
      </c>
      <c r="AI29" s="33">
        <v>3</v>
      </c>
      <c r="AJ29" s="33">
        <v>1</v>
      </c>
      <c r="AK29" s="33">
        <v>57</v>
      </c>
      <c r="AL29" s="33">
        <v>56</v>
      </c>
      <c r="AM29" s="33">
        <v>49</v>
      </c>
      <c r="AN29" s="33">
        <v>53</v>
      </c>
      <c r="AO29" s="33">
        <v>54</v>
      </c>
      <c r="AP29" s="33">
        <v>56</v>
      </c>
      <c r="AQ29" s="33">
        <v>58</v>
      </c>
      <c r="AR29" s="33">
        <v>45</v>
      </c>
      <c r="AS29" s="33">
        <v>52</v>
      </c>
      <c r="AT29" s="33">
        <v>50</v>
      </c>
      <c r="AU29" s="65">
        <f t="shared" si="10"/>
        <v>53</v>
      </c>
      <c r="AV29" s="72">
        <f t="shared" si="11"/>
        <v>3</v>
      </c>
      <c r="AW29" s="33" t="s">
        <v>74</v>
      </c>
      <c r="AX29" s="33">
        <v>9</v>
      </c>
      <c r="AY29" s="33">
        <v>10</v>
      </c>
      <c r="AZ29" s="33">
        <v>9</v>
      </c>
      <c r="BA29" s="33">
        <v>8</v>
      </c>
      <c r="BB29" s="33">
        <v>10</v>
      </c>
      <c r="BC29" s="33">
        <v>9</v>
      </c>
      <c r="BD29" s="33">
        <v>10</v>
      </c>
      <c r="BE29" s="33">
        <v>10</v>
      </c>
      <c r="BF29" s="33">
        <v>8</v>
      </c>
      <c r="BG29" s="33">
        <v>8</v>
      </c>
      <c r="BH29" s="87">
        <f t="shared" si="12"/>
        <v>9.1</v>
      </c>
      <c r="BI29" s="33">
        <v>1</v>
      </c>
      <c r="BJ29" s="72">
        <v>3</v>
      </c>
      <c r="BK29" s="72">
        <v>2.7</v>
      </c>
      <c r="BL29" s="72">
        <v>3.5</v>
      </c>
      <c r="BM29" s="72">
        <v>3.7</v>
      </c>
      <c r="BN29" s="72">
        <v>4.2</v>
      </c>
      <c r="BO29" s="72">
        <v>4</v>
      </c>
      <c r="BP29" s="72">
        <v>3.8</v>
      </c>
      <c r="BQ29" s="72">
        <v>4</v>
      </c>
      <c r="BR29" s="72">
        <v>3.4</v>
      </c>
      <c r="BS29" s="72">
        <v>4.1</v>
      </c>
      <c r="BT29" s="72">
        <v>4.1</v>
      </c>
      <c r="BU29" s="87">
        <f t="shared" si="13"/>
        <v>3.75</v>
      </c>
      <c r="BV29" s="72">
        <v>4.2</v>
      </c>
      <c r="BW29" s="90">
        <v>5.5</v>
      </c>
      <c r="BX29" s="72">
        <v>5.4</v>
      </c>
      <c r="BY29" s="72">
        <v>5.5</v>
      </c>
      <c r="BZ29" s="72">
        <v>5.5</v>
      </c>
      <c r="CA29" s="72">
        <v>5</v>
      </c>
      <c r="CB29" s="72">
        <v>5.2</v>
      </c>
      <c r="CC29" s="72">
        <v>5</v>
      </c>
      <c r="CD29" s="72">
        <v>4.9</v>
      </c>
      <c r="CE29" s="72">
        <v>5.4</v>
      </c>
      <c r="CF29" s="87">
        <f t="shared" si="14"/>
        <v>5.16</v>
      </c>
      <c r="CG29" s="87">
        <f t="shared" si="15"/>
        <v>0.726744186046512</v>
      </c>
      <c r="CH29" s="72">
        <v>1</v>
      </c>
      <c r="CI29" s="72">
        <v>1</v>
      </c>
      <c r="CJ29" s="72">
        <v>5</v>
      </c>
      <c r="CK29" s="72">
        <v>7</v>
      </c>
      <c r="CL29" s="72">
        <v>3</v>
      </c>
      <c r="CM29" s="72">
        <v>7</v>
      </c>
      <c r="CN29" s="72">
        <v>7</v>
      </c>
      <c r="CO29" s="72">
        <v>7.5</v>
      </c>
      <c r="CP29" s="72">
        <v>6.5</v>
      </c>
      <c r="CQ29" s="72">
        <v>7.5</v>
      </c>
      <c r="CR29" s="72">
        <v>7</v>
      </c>
      <c r="CS29" s="72">
        <v>7.5</v>
      </c>
      <c r="CT29" s="72">
        <v>6.5</v>
      </c>
      <c r="CU29" s="72">
        <v>7</v>
      </c>
      <c r="CV29" s="72">
        <v>6.5</v>
      </c>
      <c r="CW29" s="65">
        <f t="shared" si="16"/>
        <v>7</v>
      </c>
      <c r="CX29" s="72">
        <v>2</v>
      </c>
      <c r="CY29" s="72">
        <v>2</v>
      </c>
      <c r="CZ29" s="72">
        <v>2</v>
      </c>
      <c r="DA29" s="72">
        <v>2</v>
      </c>
      <c r="DB29" s="72">
        <v>2</v>
      </c>
      <c r="DC29" s="72">
        <v>3</v>
      </c>
      <c r="DD29" s="72">
        <v>2</v>
      </c>
      <c r="DE29" s="72">
        <v>2</v>
      </c>
      <c r="DF29" s="72">
        <v>2</v>
      </c>
      <c r="DG29" s="72">
        <v>2</v>
      </c>
      <c r="DH29" s="65">
        <f t="shared" si="17"/>
        <v>2.1</v>
      </c>
      <c r="DI29" s="72">
        <v>7.1</v>
      </c>
      <c r="DJ29" s="72">
        <v>6.7</v>
      </c>
      <c r="DK29" s="72">
        <v>7.4</v>
      </c>
      <c r="DL29" s="72">
        <v>6.9</v>
      </c>
      <c r="DM29" s="72">
        <v>7.7</v>
      </c>
      <c r="DN29" s="72">
        <v>7.3</v>
      </c>
      <c r="DO29" s="72">
        <v>7.2</v>
      </c>
      <c r="DP29" s="72">
        <v>7.5</v>
      </c>
      <c r="DQ29" s="72">
        <v>7.4</v>
      </c>
      <c r="DR29" s="72">
        <v>6.9</v>
      </c>
      <c r="DS29" s="65">
        <f t="shared" si="18"/>
        <v>7.21</v>
      </c>
      <c r="DT29" s="33">
        <v>10</v>
      </c>
      <c r="DU29" s="33">
        <v>8</v>
      </c>
      <c r="DV29" s="33">
        <v>8</v>
      </c>
      <c r="DW29" s="33">
        <v>7</v>
      </c>
      <c r="DX29" s="33">
        <v>8</v>
      </c>
      <c r="DY29" s="65">
        <f t="shared" si="19"/>
        <v>8.2</v>
      </c>
      <c r="DZ29" s="91">
        <f t="shared" si="2"/>
        <v>100</v>
      </c>
      <c r="EA29" s="91">
        <f t="shared" si="2"/>
        <v>88.8888888888889</v>
      </c>
      <c r="EB29" s="91">
        <f t="shared" si="2"/>
        <v>100</v>
      </c>
      <c r="EC29" s="91">
        <f t="shared" si="2"/>
        <v>70</v>
      </c>
      <c r="ED29" s="91">
        <f t="shared" si="2"/>
        <v>88.8888888888889</v>
      </c>
      <c r="EE29" s="106">
        <f t="shared" si="20"/>
        <v>89.5555555555556</v>
      </c>
      <c r="EF29" s="107">
        <v>38</v>
      </c>
      <c r="EG29" s="109">
        <v>39</v>
      </c>
      <c r="EH29" s="109">
        <v>41</v>
      </c>
      <c r="EI29" s="109">
        <v>74</v>
      </c>
      <c r="EJ29" s="109">
        <v>48</v>
      </c>
      <c r="EK29" s="65">
        <f t="shared" si="3"/>
        <v>48</v>
      </c>
      <c r="EL29" s="65">
        <f t="shared" si="21"/>
        <v>240</v>
      </c>
      <c r="EM29" s="110">
        <v>2</v>
      </c>
      <c r="EN29" s="109">
        <v>1.93</v>
      </c>
      <c r="EO29" s="109">
        <v>1.7</v>
      </c>
      <c r="EP29" s="109">
        <v>4.3</v>
      </c>
      <c r="EQ29" s="109">
        <v>2.4</v>
      </c>
      <c r="ER29" s="65">
        <f t="shared" si="22"/>
        <v>2.466</v>
      </c>
      <c r="ES29" s="114">
        <f t="shared" si="23"/>
        <v>98.64</v>
      </c>
      <c r="ET29" s="114">
        <f>EY29*'[1]50 gi chọn'!ER27</f>
        <v>79.7777777777778</v>
      </c>
      <c r="EU29" s="115">
        <f t="shared" si="24"/>
        <v>39.8888888888889</v>
      </c>
      <c r="EV29" s="115">
        <f t="shared" si="25"/>
        <v>49.32</v>
      </c>
      <c r="EW29" s="128">
        <f t="shared" si="26"/>
        <v>0.80877714697666</v>
      </c>
      <c r="EX29" s="110">
        <v>40</v>
      </c>
      <c r="EY29" s="129">
        <f t="shared" si="27"/>
        <v>40</v>
      </c>
      <c r="EZ29" s="33">
        <v>1</v>
      </c>
      <c r="FA29" s="33">
        <v>1</v>
      </c>
      <c r="FB29" s="33">
        <v>1</v>
      </c>
      <c r="FC29" s="48"/>
      <c r="FD29" s="130">
        <f t="shared" si="28"/>
        <v>0</v>
      </c>
      <c r="FE29" s="33"/>
      <c r="FF29" s="130">
        <v>0</v>
      </c>
      <c r="FG29" s="33">
        <v>6</v>
      </c>
      <c r="FH29" s="130">
        <f t="shared" si="29"/>
        <v>2.5</v>
      </c>
      <c r="FI29" s="134"/>
    </row>
    <row r="30" spans="1:165">
      <c r="A30" s="33">
        <v>26</v>
      </c>
      <c r="B30" s="34" t="s">
        <v>134</v>
      </c>
      <c r="C30" s="35">
        <v>13507</v>
      </c>
      <c r="D30" s="38" t="s">
        <v>96</v>
      </c>
      <c r="E30" s="36" t="s">
        <v>132</v>
      </c>
      <c r="F30" s="36" t="s">
        <v>135</v>
      </c>
      <c r="G30" s="37">
        <v>44928</v>
      </c>
      <c r="H30" s="37">
        <v>44933</v>
      </c>
      <c r="I30" s="37">
        <v>44955</v>
      </c>
      <c r="J30" s="48">
        <f t="shared" si="0"/>
        <v>27</v>
      </c>
      <c r="K30" s="48">
        <v>19</v>
      </c>
      <c r="L30" s="37">
        <v>44999</v>
      </c>
      <c r="M30" s="48">
        <f t="shared" si="4"/>
        <v>44</v>
      </c>
      <c r="N30" s="37">
        <v>45053</v>
      </c>
      <c r="O30" s="48">
        <f t="shared" si="5"/>
        <v>98</v>
      </c>
      <c r="P30" s="37">
        <v>45074</v>
      </c>
      <c r="Q30" s="48">
        <f t="shared" si="1"/>
        <v>21</v>
      </c>
      <c r="R30" s="48">
        <f t="shared" si="6"/>
        <v>119</v>
      </c>
      <c r="S30" s="48">
        <f t="shared" si="7"/>
        <v>146</v>
      </c>
      <c r="T30" s="33">
        <v>3</v>
      </c>
      <c r="U30" s="33">
        <v>2</v>
      </c>
      <c r="V30" s="33">
        <v>11</v>
      </c>
      <c r="W30" s="33">
        <v>13</v>
      </c>
      <c r="X30" s="33">
        <v>11</v>
      </c>
      <c r="Y30" s="33">
        <v>13</v>
      </c>
      <c r="Z30" s="33">
        <v>9</v>
      </c>
      <c r="AA30" s="33">
        <v>11</v>
      </c>
      <c r="AB30" s="33">
        <v>12</v>
      </c>
      <c r="AC30" s="33">
        <v>11</v>
      </c>
      <c r="AD30" s="33">
        <v>10</v>
      </c>
      <c r="AE30" s="33">
        <v>12</v>
      </c>
      <c r="AF30" s="65">
        <f t="shared" si="8"/>
        <v>11.3</v>
      </c>
      <c r="AG30" s="72">
        <f t="shared" si="9"/>
        <v>3</v>
      </c>
      <c r="AH30" s="33">
        <v>4</v>
      </c>
      <c r="AI30" s="33">
        <v>3</v>
      </c>
      <c r="AJ30" s="33">
        <v>1</v>
      </c>
      <c r="AK30" s="33">
        <v>56</v>
      </c>
      <c r="AL30" s="33">
        <v>61</v>
      </c>
      <c r="AM30" s="33">
        <v>58</v>
      </c>
      <c r="AN30" s="33">
        <v>60</v>
      </c>
      <c r="AO30" s="33">
        <v>52</v>
      </c>
      <c r="AP30" s="33">
        <v>66</v>
      </c>
      <c r="AQ30" s="33">
        <v>51</v>
      </c>
      <c r="AR30" s="33">
        <v>54</v>
      </c>
      <c r="AS30" s="33">
        <v>55</v>
      </c>
      <c r="AT30" s="33">
        <v>58</v>
      </c>
      <c r="AU30" s="65">
        <f t="shared" si="10"/>
        <v>57.1</v>
      </c>
      <c r="AV30" s="72">
        <f t="shared" si="11"/>
        <v>3</v>
      </c>
      <c r="AW30" s="33" t="s">
        <v>74</v>
      </c>
      <c r="AX30" s="33">
        <v>9</v>
      </c>
      <c r="AY30" s="33">
        <v>7</v>
      </c>
      <c r="AZ30" s="33">
        <v>5</v>
      </c>
      <c r="BA30" s="33">
        <v>9</v>
      </c>
      <c r="BB30" s="33">
        <v>8</v>
      </c>
      <c r="BC30" s="33">
        <v>6</v>
      </c>
      <c r="BD30" s="33">
        <v>8</v>
      </c>
      <c r="BE30" s="33">
        <v>7</v>
      </c>
      <c r="BF30" s="33">
        <v>8</v>
      </c>
      <c r="BG30" s="33">
        <v>7</v>
      </c>
      <c r="BH30" s="87">
        <f t="shared" si="12"/>
        <v>7.4</v>
      </c>
      <c r="BI30" s="33">
        <v>1</v>
      </c>
      <c r="BJ30" s="72">
        <v>3</v>
      </c>
      <c r="BK30" s="72">
        <v>3.6</v>
      </c>
      <c r="BL30" s="72">
        <v>3</v>
      </c>
      <c r="BM30" s="72">
        <v>3.7</v>
      </c>
      <c r="BN30" s="72">
        <v>3.4</v>
      </c>
      <c r="BO30" s="72">
        <v>4</v>
      </c>
      <c r="BP30" s="72">
        <v>3.9</v>
      </c>
      <c r="BQ30" s="72">
        <v>3.6</v>
      </c>
      <c r="BR30" s="72">
        <v>4</v>
      </c>
      <c r="BS30" s="72">
        <v>3.5</v>
      </c>
      <c r="BT30" s="72">
        <v>3.2</v>
      </c>
      <c r="BU30" s="87">
        <f t="shared" si="13"/>
        <v>3.59</v>
      </c>
      <c r="BV30" s="72">
        <v>5.6</v>
      </c>
      <c r="BW30" s="72">
        <v>5</v>
      </c>
      <c r="BX30" s="72">
        <v>4.8</v>
      </c>
      <c r="BY30" s="72">
        <v>4.5</v>
      </c>
      <c r="BZ30" s="72">
        <v>5</v>
      </c>
      <c r="CA30" s="72">
        <v>5</v>
      </c>
      <c r="CB30" s="72">
        <v>5</v>
      </c>
      <c r="CC30" s="72">
        <v>4.8</v>
      </c>
      <c r="CD30" s="72">
        <v>4.6</v>
      </c>
      <c r="CE30" s="72">
        <v>5</v>
      </c>
      <c r="CF30" s="87">
        <f t="shared" si="14"/>
        <v>4.93</v>
      </c>
      <c r="CG30" s="87">
        <f t="shared" si="15"/>
        <v>0.728194726166329</v>
      </c>
      <c r="CH30" s="72">
        <v>1</v>
      </c>
      <c r="CI30" s="72">
        <v>1</v>
      </c>
      <c r="CJ30" s="72">
        <v>5</v>
      </c>
      <c r="CK30" s="72">
        <v>7</v>
      </c>
      <c r="CL30" s="72">
        <v>3</v>
      </c>
      <c r="CM30" s="72">
        <v>5.5</v>
      </c>
      <c r="CN30" s="72">
        <v>5</v>
      </c>
      <c r="CO30" s="72">
        <v>5</v>
      </c>
      <c r="CP30" s="72">
        <v>4.5</v>
      </c>
      <c r="CQ30" s="72">
        <v>4.5</v>
      </c>
      <c r="CR30" s="72">
        <v>5</v>
      </c>
      <c r="CS30" s="72">
        <v>4.5</v>
      </c>
      <c r="CT30" s="72">
        <v>5.5</v>
      </c>
      <c r="CU30" s="72">
        <v>7</v>
      </c>
      <c r="CV30" s="72">
        <v>6.5</v>
      </c>
      <c r="CW30" s="65">
        <f t="shared" si="16"/>
        <v>5.3</v>
      </c>
      <c r="CX30" s="72">
        <v>4</v>
      </c>
      <c r="CY30" s="72">
        <v>4</v>
      </c>
      <c r="CZ30" s="72">
        <v>5</v>
      </c>
      <c r="DA30" s="72">
        <v>3</v>
      </c>
      <c r="DB30" s="72">
        <v>3</v>
      </c>
      <c r="DC30" s="72">
        <v>4</v>
      </c>
      <c r="DD30" s="72">
        <v>4</v>
      </c>
      <c r="DE30" s="72">
        <v>3</v>
      </c>
      <c r="DF30" s="72">
        <v>3</v>
      </c>
      <c r="DG30" s="72">
        <v>4</v>
      </c>
      <c r="DH30" s="65">
        <f t="shared" si="17"/>
        <v>3.7</v>
      </c>
      <c r="DI30" s="72">
        <v>4.3</v>
      </c>
      <c r="DJ30" s="72">
        <v>4.8</v>
      </c>
      <c r="DK30" s="72">
        <v>4.9</v>
      </c>
      <c r="DL30" s="72">
        <v>4.8</v>
      </c>
      <c r="DM30" s="72">
        <v>4.1</v>
      </c>
      <c r="DN30" s="72">
        <v>4.7</v>
      </c>
      <c r="DO30" s="72">
        <v>4</v>
      </c>
      <c r="DP30" s="72">
        <v>4.4</v>
      </c>
      <c r="DQ30" s="72">
        <v>3.9</v>
      </c>
      <c r="DR30" s="72">
        <v>4.7</v>
      </c>
      <c r="DS30" s="65">
        <f t="shared" si="18"/>
        <v>4.46</v>
      </c>
      <c r="DT30" s="33">
        <v>5</v>
      </c>
      <c r="DU30" s="33">
        <v>5</v>
      </c>
      <c r="DV30" s="33">
        <v>7</v>
      </c>
      <c r="DW30" s="33">
        <v>6</v>
      </c>
      <c r="DX30" s="33">
        <v>5</v>
      </c>
      <c r="DY30" s="65">
        <f t="shared" si="19"/>
        <v>5.6</v>
      </c>
      <c r="DZ30" s="91">
        <f t="shared" si="2"/>
        <v>71.4285714285714</v>
      </c>
      <c r="EA30" s="91">
        <f t="shared" si="2"/>
        <v>100</v>
      </c>
      <c r="EB30" s="91">
        <f t="shared" si="2"/>
        <v>77.7777777777778</v>
      </c>
      <c r="EC30" s="91">
        <f t="shared" si="2"/>
        <v>75</v>
      </c>
      <c r="ED30" s="91">
        <f t="shared" si="2"/>
        <v>83.3333333333333</v>
      </c>
      <c r="EE30" s="106">
        <f t="shared" si="20"/>
        <v>81.5079365079365</v>
      </c>
      <c r="EF30" s="107">
        <v>37</v>
      </c>
      <c r="EG30" s="109">
        <v>22</v>
      </c>
      <c r="EH30" s="109">
        <v>40</v>
      </c>
      <c r="EI30" s="109">
        <v>27</v>
      </c>
      <c r="EJ30" s="109">
        <v>53</v>
      </c>
      <c r="EK30" s="65">
        <f t="shared" si="3"/>
        <v>35.8</v>
      </c>
      <c r="EL30" s="65">
        <f t="shared" si="21"/>
        <v>179</v>
      </c>
      <c r="EM30" s="110">
        <v>2</v>
      </c>
      <c r="EN30" s="109">
        <v>1.7</v>
      </c>
      <c r="EO30" s="109">
        <v>2.45</v>
      </c>
      <c r="EP30" s="109">
        <v>1.3</v>
      </c>
      <c r="EQ30" s="109">
        <v>2.67</v>
      </c>
      <c r="ER30" s="65">
        <f t="shared" si="22"/>
        <v>2.024</v>
      </c>
      <c r="ES30" s="114">
        <f t="shared" si="23"/>
        <v>80.96</v>
      </c>
      <c r="ET30" s="114">
        <f>EY30*'[1]50 gi chọn'!ER28</f>
        <v>56</v>
      </c>
      <c r="EU30" s="115">
        <f t="shared" si="24"/>
        <v>28</v>
      </c>
      <c r="EV30" s="115">
        <f t="shared" si="25"/>
        <v>40.48</v>
      </c>
      <c r="EW30" s="128">
        <f t="shared" si="26"/>
        <v>0.691699604743083</v>
      </c>
      <c r="EX30" s="110">
        <v>40</v>
      </c>
      <c r="EY30" s="129">
        <f t="shared" si="27"/>
        <v>40</v>
      </c>
      <c r="EZ30" s="33">
        <v>1</v>
      </c>
      <c r="FA30" s="33">
        <v>1</v>
      </c>
      <c r="FB30" s="33">
        <v>1</v>
      </c>
      <c r="FC30" s="48"/>
      <c r="FD30" s="130">
        <f t="shared" si="28"/>
        <v>0</v>
      </c>
      <c r="FE30" s="33"/>
      <c r="FF30" s="130">
        <v>0</v>
      </c>
      <c r="FG30" s="33">
        <v>8</v>
      </c>
      <c r="FH30" s="130">
        <f t="shared" si="29"/>
        <v>4.46927374301676</v>
      </c>
      <c r="FI30" s="134"/>
    </row>
    <row r="31" spans="1:165">
      <c r="A31" s="33">
        <v>27</v>
      </c>
      <c r="B31" s="34" t="s">
        <v>136</v>
      </c>
      <c r="C31" s="35">
        <v>13692</v>
      </c>
      <c r="D31" s="36" t="s">
        <v>137</v>
      </c>
      <c r="E31" s="36" t="s">
        <v>138</v>
      </c>
      <c r="F31" s="36" t="s">
        <v>73</v>
      </c>
      <c r="G31" s="37">
        <v>44928</v>
      </c>
      <c r="H31" s="37">
        <v>44933</v>
      </c>
      <c r="I31" s="37">
        <v>44955</v>
      </c>
      <c r="J31" s="48">
        <f t="shared" si="0"/>
        <v>27</v>
      </c>
      <c r="K31" s="48">
        <v>19</v>
      </c>
      <c r="L31" s="37">
        <v>44992</v>
      </c>
      <c r="M31" s="48">
        <f t="shared" si="4"/>
        <v>37</v>
      </c>
      <c r="N31" s="37">
        <v>45053</v>
      </c>
      <c r="O31" s="48">
        <f t="shared" si="5"/>
        <v>98</v>
      </c>
      <c r="P31" s="37">
        <v>45074</v>
      </c>
      <c r="Q31" s="48">
        <f t="shared" si="1"/>
        <v>21</v>
      </c>
      <c r="R31" s="48">
        <f t="shared" si="6"/>
        <v>119</v>
      </c>
      <c r="S31" s="48">
        <f t="shared" si="7"/>
        <v>146</v>
      </c>
      <c r="T31" s="33">
        <v>3</v>
      </c>
      <c r="U31" s="33">
        <v>2</v>
      </c>
      <c r="V31" s="33">
        <v>8</v>
      </c>
      <c r="W31" s="33">
        <v>9</v>
      </c>
      <c r="X31" s="33">
        <v>9</v>
      </c>
      <c r="Y31" s="33">
        <v>9</v>
      </c>
      <c r="Z31" s="33">
        <v>7</v>
      </c>
      <c r="AA31" s="33">
        <v>8</v>
      </c>
      <c r="AB31" s="33">
        <v>8</v>
      </c>
      <c r="AC31" s="33">
        <v>8</v>
      </c>
      <c r="AD31" s="33">
        <v>7</v>
      </c>
      <c r="AE31" s="33">
        <v>8</v>
      </c>
      <c r="AF31" s="65">
        <f t="shared" si="8"/>
        <v>8.1</v>
      </c>
      <c r="AG31" s="72">
        <f t="shared" si="9"/>
        <v>3</v>
      </c>
      <c r="AH31" s="33">
        <v>4</v>
      </c>
      <c r="AI31" s="33">
        <v>2</v>
      </c>
      <c r="AJ31" s="33">
        <v>2</v>
      </c>
      <c r="AK31" s="33">
        <v>49</v>
      </c>
      <c r="AL31" s="33">
        <v>38</v>
      </c>
      <c r="AM31" s="33">
        <v>35</v>
      </c>
      <c r="AN31" s="33">
        <v>58</v>
      </c>
      <c r="AO31" s="33">
        <v>42</v>
      </c>
      <c r="AP31" s="33">
        <v>38</v>
      </c>
      <c r="AQ31" s="33">
        <v>46</v>
      </c>
      <c r="AR31" s="33">
        <v>48</v>
      </c>
      <c r="AS31" s="33">
        <v>60</v>
      </c>
      <c r="AT31" s="33">
        <v>55</v>
      </c>
      <c r="AU31" s="65">
        <f t="shared" si="10"/>
        <v>46.9</v>
      </c>
      <c r="AV31" s="72">
        <f t="shared" si="11"/>
        <v>3</v>
      </c>
      <c r="AW31" s="33" t="s">
        <v>74</v>
      </c>
      <c r="AX31" s="33">
        <v>6</v>
      </c>
      <c r="AY31" s="33">
        <v>5</v>
      </c>
      <c r="AZ31" s="33">
        <v>5</v>
      </c>
      <c r="BA31" s="33">
        <v>7</v>
      </c>
      <c r="BB31" s="33">
        <v>7</v>
      </c>
      <c r="BC31" s="33">
        <v>6</v>
      </c>
      <c r="BD31" s="33">
        <v>7</v>
      </c>
      <c r="BE31" s="33">
        <v>6</v>
      </c>
      <c r="BF31" s="33">
        <v>6</v>
      </c>
      <c r="BG31" s="33">
        <v>6</v>
      </c>
      <c r="BH31" s="87">
        <f t="shared" si="12"/>
        <v>6.1</v>
      </c>
      <c r="BI31" s="33">
        <v>2</v>
      </c>
      <c r="BJ31" s="72">
        <v>1</v>
      </c>
      <c r="BK31" s="72">
        <v>5</v>
      </c>
      <c r="BL31" s="72">
        <v>4.5</v>
      </c>
      <c r="BM31" s="72">
        <v>4</v>
      </c>
      <c r="BN31" s="72">
        <v>4.6</v>
      </c>
      <c r="BO31" s="72">
        <v>4</v>
      </c>
      <c r="BP31" s="72">
        <v>4.5</v>
      </c>
      <c r="BQ31" s="72">
        <v>4.9</v>
      </c>
      <c r="BR31" s="72">
        <v>4.8</v>
      </c>
      <c r="BS31" s="72">
        <v>4.5</v>
      </c>
      <c r="BT31" s="90">
        <v>4.5</v>
      </c>
      <c r="BU31" s="87">
        <f t="shared" si="13"/>
        <v>4.53</v>
      </c>
      <c r="BV31" s="72">
        <v>7.8</v>
      </c>
      <c r="BW31" s="72">
        <v>6.8</v>
      </c>
      <c r="BX31" s="72">
        <v>6.7</v>
      </c>
      <c r="BY31" s="72">
        <v>6.5</v>
      </c>
      <c r="BZ31" s="72">
        <v>7</v>
      </c>
      <c r="CA31" s="72">
        <v>7</v>
      </c>
      <c r="CB31" s="72">
        <v>7.7</v>
      </c>
      <c r="CC31" s="72">
        <v>7.2</v>
      </c>
      <c r="CD31" s="72">
        <v>7</v>
      </c>
      <c r="CE31" s="72">
        <v>7</v>
      </c>
      <c r="CF31" s="87">
        <f t="shared" si="14"/>
        <v>7.07</v>
      </c>
      <c r="CG31" s="87">
        <f t="shared" si="15"/>
        <v>0.640735502121641</v>
      </c>
      <c r="CH31" s="72">
        <v>3</v>
      </c>
      <c r="CI31" s="72">
        <v>1</v>
      </c>
      <c r="CJ31" s="72">
        <v>5</v>
      </c>
      <c r="CK31" s="72">
        <v>7</v>
      </c>
      <c r="CL31" s="72">
        <v>3</v>
      </c>
      <c r="CM31" s="72">
        <v>5</v>
      </c>
      <c r="CN31" s="72">
        <v>4.5</v>
      </c>
      <c r="CO31" s="72">
        <v>4</v>
      </c>
      <c r="CP31" s="72">
        <v>5.5</v>
      </c>
      <c r="CQ31" s="72">
        <v>5</v>
      </c>
      <c r="CR31" s="72">
        <v>5</v>
      </c>
      <c r="CS31" s="72">
        <v>5.5</v>
      </c>
      <c r="CT31" s="72">
        <v>5</v>
      </c>
      <c r="CU31" s="72">
        <v>5.5</v>
      </c>
      <c r="CV31" s="72">
        <v>6</v>
      </c>
      <c r="CW31" s="65">
        <f t="shared" si="16"/>
        <v>5.1</v>
      </c>
      <c r="CX31" s="72">
        <v>7</v>
      </c>
      <c r="CY31" s="72">
        <v>7</v>
      </c>
      <c r="CZ31" s="72">
        <v>8</v>
      </c>
      <c r="DA31" s="72">
        <v>9</v>
      </c>
      <c r="DB31" s="72">
        <v>10</v>
      </c>
      <c r="DC31" s="72">
        <v>9</v>
      </c>
      <c r="DD31" s="72">
        <v>10</v>
      </c>
      <c r="DE31" s="72">
        <v>9</v>
      </c>
      <c r="DF31" s="72">
        <v>9</v>
      </c>
      <c r="DG31" s="72">
        <v>8</v>
      </c>
      <c r="DH31" s="65">
        <f t="shared" si="17"/>
        <v>8.6</v>
      </c>
      <c r="DI31" s="72">
        <v>4.4</v>
      </c>
      <c r="DJ31" s="72">
        <v>4.1</v>
      </c>
      <c r="DK31" s="72">
        <v>4.1</v>
      </c>
      <c r="DL31" s="72">
        <v>4.1</v>
      </c>
      <c r="DM31" s="72">
        <v>4</v>
      </c>
      <c r="DN31" s="72">
        <v>4.2</v>
      </c>
      <c r="DO31" s="72">
        <v>4.3</v>
      </c>
      <c r="DP31" s="72">
        <v>4</v>
      </c>
      <c r="DQ31" s="72">
        <v>4.1</v>
      </c>
      <c r="DR31" s="72">
        <v>4.1</v>
      </c>
      <c r="DS31" s="65">
        <f t="shared" si="18"/>
        <v>4.14</v>
      </c>
      <c r="DT31" s="33">
        <v>3</v>
      </c>
      <c r="DU31" s="33">
        <v>5</v>
      </c>
      <c r="DV31" s="33">
        <v>4</v>
      </c>
      <c r="DW31" s="33">
        <v>4</v>
      </c>
      <c r="DX31" s="33">
        <v>3</v>
      </c>
      <c r="DY31" s="65">
        <f t="shared" si="19"/>
        <v>3.8</v>
      </c>
      <c r="DZ31" s="91">
        <f t="shared" si="2"/>
        <v>60</v>
      </c>
      <c r="EA31" s="91">
        <f t="shared" si="2"/>
        <v>100</v>
      </c>
      <c r="EB31" s="91">
        <f t="shared" si="2"/>
        <v>57.1428571428571</v>
      </c>
      <c r="EC31" s="91">
        <f t="shared" si="2"/>
        <v>57.1428571428571</v>
      </c>
      <c r="ED31" s="91">
        <f t="shared" si="2"/>
        <v>50</v>
      </c>
      <c r="EE31" s="106">
        <f t="shared" si="20"/>
        <v>64.8571428571429</v>
      </c>
      <c r="EF31" s="107">
        <v>30</v>
      </c>
      <c r="EG31" s="109">
        <v>41</v>
      </c>
      <c r="EH31" s="109">
        <v>57</v>
      </c>
      <c r="EI31" s="109">
        <v>32</v>
      </c>
      <c r="EJ31" s="109">
        <v>48</v>
      </c>
      <c r="EK31" s="65">
        <f t="shared" si="3"/>
        <v>41.6</v>
      </c>
      <c r="EL31" s="65">
        <f t="shared" si="21"/>
        <v>208</v>
      </c>
      <c r="EM31" s="110">
        <v>3.5</v>
      </c>
      <c r="EN31" s="109">
        <v>3.8</v>
      </c>
      <c r="EO31" s="109">
        <v>4.5</v>
      </c>
      <c r="EP31" s="109">
        <v>4.4</v>
      </c>
      <c r="EQ31" s="109">
        <v>4.9</v>
      </c>
      <c r="ER31" s="65">
        <f t="shared" si="22"/>
        <v>4.22</v>
      </c>
      <c r="ES31" s="114">
        <f t="shared" si="23"/>
        <v>168.8</v>
      </c>
      <c r="ET31" s="114">
        <f>EY31*'[1]50 gi chọn'!ER29</f>
        <v>99.9176470588235</v>
      </c>
      <c r="EU31" s="115">
        <f t="shared" si="24"/>
        <v>49.9588235294118</v>
      </c>
      <c r="EV31" s="115">
        <f t="shared" si="25"/>
        <v>84.4</v>
      </c>
      <c r="EW31" s="128">
        <f t="shared" si="26"/>
        <v>0.591929188737106</v>
      </c>
      <c r="EX31" s="110">
        <v>40</v>
      </c>
      <c r="EY31" s="129">
        <f t="shared" si="27"/>
        <v>38</v>
      </c>
      <c r="EZ31" s="33">
        <v>1</v>
      </c>
      <c r="FA31" s="33">
        <v>1</v>
      </c>
      <c r="FB31" s="33">
        <v>1</v>
      </c>
      <c r="FC31" s="48">
        <v>2</v>
      </c>
      <c r="FD31" s="130">
        <f t="shared" si="28"/>
        <v>5</v>
      </c>
      <c r="FE31" s="33"/>
      <c r="FF31" s="130">
        <v>0</v>
      </c>
      <c r="FG31" s="33">
        <v>4</v>
      </c>
      <c r="FH31" s="130">
        <f t="shared" si="29"/>
        <v>1.92307692307692</v>
      </c>
      <c r="FI31" s="134"/>
    </row>
    <row r="32" spans="1:165">
      <c r="A32" s="33">
        <v>28</v>
      </c>
      <c r="B32" s="34" t="s">
        <v>139</v>
      </c>
      <c r="C32" s="35">
        <v>13698</v>
      </c>
      <c r="D32" s="38" t="s">
        <v>96</v>
      </c>
      <c r="E32" s="36" t="s">
        <v>105</v>
      </c>
      <c r="F32" s="36" t="s">
        <v>82</v>
      </c>
      <c r="G32" s="37">
        <v>44928</v>
      </c>
      <c r="H32" s="37">
        <v>44933</v>
      </c>
      <c r="I32" s="37">
        <v>44955</v>
      </c>
      <c r="J32" s="48">
        <f t="shared" si="0"/>
        <v>27</v>
      </c>
      <c r="K32" s="48"/>
      <c r="L32" s="37">
        <v>45001</v>
      </c>
      <c r="M32" s="48">
        <f t="shared" si="4"/>
        <v>46</v>
      </c>
      <c r="N32" s="37">
        <v>45053</v>
      </c>
      <c r="O32" s="48">
        <f t="shared" si="5"/>
        <v>98</v>
      </c>
      <c r="P32" s="37">
        <v>45084</v>
      </c>
      <c r="Q32" s="48">
        <f t="shared" si="1"/>
        <v>31</v>
      </c>
      <c r="R32" s="48">
        <f t="shared" si="6"/>
        <v>129</v>
      </c>
      <c r="S32" s="48">
        <f t="shared" si="7"/>
        <v>156</v>
      </c>
      <c r="T32" s="33">
        <v>3</v>
      </c>
      <c r="U32" s="33">
        <v>2</v>
      </c>
      <c r="V32" s="33">
        <v>11</v>
      </c>
      <c r="W32" s="33">
        <v>12</v>
      </c>
      <c r="X32" s="33">
        <v>10</v>
      </c>
      <c r="Y32" s="33">
        <v>11</v>
      </c>
      <c r="Z32" s="33">
        <v>11</v>
      </c>
      <c r="AA32" s="33">
        <v>9</v>
      </c>
      <c r="AB32" s="33">
        <v>10</v>
      </c>
      <c r="AC32" s="33">
        <v>11</v>
      </c>
      <c r="AD32" s="33">
        <v>10</v>
      </c>
      <c r="AE32" s="33">
        <v>11</v>
      </c>
      <c r="AF32" s="65">
        <f t="shared" si="8"/>
        <v>10.6</v>
      </c>
      <c r="AG32" s="72">
        <f t="shared" si="9"/>
        <v>3</v>
      </c>
      <c r="AH32" s="33">
        <v>4</v>
      </c>
      <c r="AI32" s="33">
        <v>3</v>
      </c>
      <c r="AJ32" s="33">
        <v>2</v>
      </c>
      <c r="AK32" s="33">
        <v>52</v>
      </c>
      <c r="AL32" s="33">
        <v>63</v>
      </c>
      <c r="AM32" s="33">
        <v>55</v>
      </c>
      <c r="AN32" s="33">
        <v>62</v>
      </c>
      <c r="AO32" s="33">
        <v>64</v>
      </c>
      <c r="AP32" s="33">
        <v>60</v>
      </c>
      <c r="AQ32" s="33">
        <v>68</v>
      </c>
      <c r="AR32" s="33">
        <v>57</v>
      </c>
      <c r="AS32" s="33">
        <v>62</v>
      </c>
      <c r="AT32" s="33">
        <v>59</v>
      </c>
      <c r="AU32" s="65">
        <f t="shared" si="10"/>
        <v>60.2</v>
      </c>
      <c r="AV32" s="72">
        <f t="shared" si="11"/>
        <v>3</v>
      </c>
      <c r="AW32" s="33" t="s">
        <v>74</v>
      </c>
      <c r="AX32" s="33">
        <v>8</v>
      </c>
      <c r="AY32" s="33">
        <v>7</v>
      </c>
      <c r="AZ32" s="33">
        <v>8</v>
      </c>
      <c r="BA32" s="33">
        <v>8</v>
      </c>
      <c r="BB32" s="33">
        <v>7</v>
      </c>
      <c r="BC32" s="33">
        <v>8</v>
      </c>
      <c r="BD32" s="33">
        <v>8</v>
      </c>
      <c r="BE32" s="33">
        <v>8</v>
      </c>
      <c r="BF32" s="33">
        <v>8</v>
      </c>
      <c r="BG32" s="33">
        <v>7</v>
      </c>
      <c r="BH32" s="87">
        <f t="shared" si="12"/>
        <v>7.7</v>
      </c>
      <c r="BI32" s="33">
        <v>1</v>
      </c>
      <c r="BJ32" s="72">
        <v>5</v>
      </c>
      <c r="BK32" s="72">
        <v>3.9</v>
      </c>
      <c r="BL32" s="72">
        <v>3.9</v>
      </c>
      <c r="BM32" s="72">
        <v>3.7</v>
      </c>
      <c r="BN32" s="72">
        <v>3.8</v>
      </c>
      <c r="BO32" s="72">
        <v>3.8</v>
      </c>
      <c r="BP32" s="72">
        <v>4.1</v>
      </c>
      <c r="BQ32" s="72">
        <v>3.8</v>
      </c>
      <c r="BR32" s="72">
        <v>3.8</v>
      </c>
      <c r="BS32" s="72">
        <v>3.5</v>
      </c>
      <c r="BT32" s="72">
        <v>3.6</v>
      </c>
      <c r="BU32" s="87">
        <f t="shared" si="13"/>
        <v>3.79</v>
      </c>
      <c r="BV32" s="72">
        <v>3.9</v>
      </c>
      <c r="BW32" s="72">
        <v>3.7</v>
      </c>
      <c r="BX32" s="72">
        <v>3.6</v>
      </c>
      <c r="BY32" s="72">
        <v>3.6</v>
      </c>
      <c r="BZ32" s="90">
        <v>3.6</v>
      </c>
      <c r="CA32" s="72">
        <v>3.9</v>
      </c>
      <c r="CB32" s="72">
        <v>3.7</v>
      </c>
      <c r="CC32" s="72">
        <v>3.7</v>
      </c>
      <c r="CD32" s="72">
        <v>3.5</v>
      </c>
      <c r="CE32" s="72">
        <v>3.6</v>
      </c>
      <c r="CF32" s="87">
        <f t="shared" si="14"/>
        <v>3.68</v>
      </c>
      <c r="CG32" s="87">
        <f t="shared" si="15"/>
        <v>1.02989130434783</v>
      </c>
      <c r="CH32" s="72">
        <v>1</v>
      </c>
      <c r="CI32" s="72">
        <v>3</v>
      </c>
      <c r="CJ32" s="72">
        <v>2</v>
      </c>
      <c r="CK32" s="72">
        <v>2</v>
      </c>
      <c r="CL32" s="72">
        <v>5</v>
      </c>
      <c r="CM32" s="72">
        <v>7</v>
      </c>
      <c r="CN32" s="72">
        <v>6.5</v>
      </c>
      <c r="CO32" s="72">
        <v>6.5</v>
      </c>
      <c r="CP32" s="72">
        <v>5.5</v>
      </c>
      <c r="CQ32" s="72">
        <v>6</v>
      </c>
      <c r="CR32" s="72">
        <v>6.5</v>
      </c>
      <c r="CS32" s="72">
        <v>6</v>
      </c>
      <c r="CT32" s="72">
        <v>6.5</v>
      </c>
      <c r="CU32" s="72">
        <v>5.5</v>
      </c>
      <c r="CV32" s="72">
        <v>5</v>
      </c>
      <c r="CW32" s="65">
        <f t="shared" si="16"/>
        <v>6.1</v>
      </c>
      <c r="CX32" s="72">
        <v>2</v>
      </c>
      <c r="CY32" s="72">
        <v>2</v>
      </c>
      <c r="CZ32" s="72">
        <v>2</v>
      </c>
      <c r="DA32" s="72">
        <v>3</v>
      </c>
      <c r="DB32" s="72">
        <v>2</v>
      </c>
      <c r="DC32" s="72">
        <v>2</v>
      </c>
      <c r="DD32" s="72">
        <v>2</v>
      </c>
      <c r="DE32" s="72">
        <v>2</v>
      </c>
      <c r="DF32" s="72">
        <v>2</v>
      </c>
      <c r="DG32" s="72">
        <v>3</v>
      </c>
      <c r="DH32" s="65">
        <f t="shared" si="17"/>
        <v>2.2</v>
      </c>
      <c r="DI32" s="72">
        <v>7</v>
      </c>
      <c r="DJ32" s="72">
        <v>7.6</v>
      </c>
      <c r="DK32" s="72">
        <v>6.6</v>
      </c>
      <c r="DL32" s="72">
        <v>7.2</v>
      </c>
      <c r="DM32" s="72">
        <v>6.5</v>
      </c>
      <c r="DN32" s="72">
        <v>7.3</v>
      </c>
      <c r="DO32" s="72">
        <v>5.5</v>
      </c>
      <c r="DP32" s="72">
        <v>5.9</v>
      </c>
      <c r="DQ32" s="72">
        <v>6.2</v>
      </c>
      <c r="DR32" s="72">
        <v>5.7</v>
      </c>
      <c r="DS32" s="65">
        <f t="shared" si="18"/>
        <v>6.55</v>
      </c>
      <c r="DT32" s="33">
        <v>7</v>
      </c>
      <c r="DU32" s="33">
        <v>8</v>
      </c>
      <c r="DV32" s="33">
        <v>8</v>
      </c>
      <c r="DW32" s="33">
        <v>6</v>
      </c>
      <c r="DX32" s="33">
        <v>7</v>
      </c>
      <c r="DY32" s="65">
        <f t="shared" si="19"/>
        <v>7.2</v>
      </c>
      <c r="DZ32" s="91">
        <f t="shared" si="2"/>
        <v>100</v>
      </c>
      <c r="EA32" s="91">
        <f t="shared" si="2"/>
        <v>100</v>
      </c>
      <c r="EB32" s="91">
        <f t="shared" si="2"/>
        <v>100</v>
      </c>
      <c r="EC32" s="91">
        <f t="shared" si="2"/>
        <v>85.7142857142857</v>
      </c>
      <c r="ED32" s="91">
        <f t="shared" si="2"/>
        <v>87.5</v>
      </c>
      <c r="EE32" s="106">
        <f t="shared" si="20"/>
        <v>94.6428571428571</v>
      </c>
      <c r="EF32" s="107">
        <v>92</v>
      </c>
      <c r="EG32" s="109">
        <v>82</v>
      </c>
      <c r="EH32" s="109">
        <v>70</v>
      </c>
      <c r="EI32" s="109">
        <v>83</v>
      </c>
      <c r="EJ32" s="109">
        <v>66</v>
      </c>
      <c r="EK32" s="65">
        <f t="shared" si="3"/>
        <v>78.6</v>
      </c>
      <c r="EL32" s="65">
        <f t="shared" si="21"/>
        <v>393</v>
      </c>
      <c r="EM32" s="110">
        <v>1.9</v>
      </c>
      <c r="EN32" s="109">
        <v>1.58</v>
      </c>
      <c r="EO32" s="109">
        <v>1.5</v>
      </c>
      <c r="EP32" s="109">
        <v>1.58</v>
      </c>
      <c r="EQ32" s="109">
        <v>1.4</v>
      </c>
      <c r="ER32" s="65">
        <f t="shared" si="22"/>
        <v>1.592</v>
      </c>
      <c r="ES32" s="114">
        <f t="shared" si="23"/>
        <v>63.68</v>
      </c>
      <c r="ET32" s="114">
        <f>EY32*'[1]50 gi chọn'!ER30</f>
        <v>47.9222222222222</v>
      </c>
      <c r="EU32" s="115">
        <f t="shared" si="24"/>
        <v>23.9611111111111</v>
      </c>
      <c r="EV32" s="115">
        <f t="shared" si="25"/>
        <v>31.84</v>
      </c>
      <c r="EW32" s="128">
        <f t="shared" si="26"/>
        <v>0.752547459519821</v>
      </c>
      <c r="EX32" s="110">
        <v>40</v>
      </c>
      <c r="EY32" s="129">
        <f t="shared" si="27"/>
        <v>38</v>
      </c>
      <c r="EZ32" s="33">
        <v>1</v>
      </c>
      <c r="FA32" s="33">
        <v>1</v>
      </c>
      <c r="FB32" s="33">
        <v>1</v>
      </c>
      <c r="FC32" s="48">
        <v>2</v>
      </c>
      <c r="FD32" s="130">
        <f t="shared" si="28"/>
        <v>5</v>
      </c>
      <c r="FE32" s="33"/>
      <c r="FF32" s="130">
        <v>0</v>
      </c>
      <c r="FG32" s="33">
        <v>0</v>
      </c>
      <c r="FH32" s="130">
        <f t="shared" si="29"/>
        <v>0</v>
      </c>
      <c r="FI32" s="136"/>
    </row>
    <row r="33" spans="1:165">
      <c r="A33" s="33">
        <v>29</v>
      </c>
      <c r="B33" s="34" t="s">
        <v>140</v>
      </c>
      <c r="C33" s="35">
        <v>13699</v>
      </c>
      <c r="D33" s="36" t="s">
        <v>141</v>
      </c>
      <c r="E33" s="36" t="s">
        <v>105</v>
      </c>
      <c r="F33" s="36" t="s">
        <v>82</v>
      </c>
      <c r="G33" s="37">
        <v>44928</v>
      </c>
      <c r="H33" s="37">
        <v>44935</v>
      </c>
      <c r="I33" s="37">
        <v>44964</v>
      </c>
      <c r="J33" s="48">
        <f t="shared" si="0"/>
        <v>36</v>
      </c>
      <c r="K33" s="48">
        <v>19</v>
      </c>
      <c r="L33" s="37">
        <v>45015</v>
      </c>
      <c r="M33" s="48">
        <f t="shared" si="4"/>
        <v>51</v>
      </c>
      <c r="N33" s="37">
        <v>45067</v>
      </c>
      <c r="O33" s="48">
        <f t="shared" si="5"/>
        <v>103</v>
      </c>
      <c r="P33" s="37">
        <v>45074</v>
      </c>
      <c r="Q33" s="48">
        <f t="shared" si="1"/>
        <v>7</v>
      </c>
      <c r="R33" s="48">
        <f t="shared" si="6"/>
        <v>110</v>
      </c>
      <c r="S33" s="48">
        <f t="shared" si="7"/>
        <v>146</v>
      </c>
      <c r="T33" s="33">
        <v>3</v>
      </c>
      <c r="U33" s="33">
        <v>2</v>
      </c>
      <c r="V33" s="33">
        <v>9</v>
      </c>
      <c r="W33" s="33">
        <v>8</v>
      </c>
      <c r="X33" s="33">
        <v>9</v>
      </c>
      <c r="Y33" s="33">
        <v>7</v>
      </c>
      <c r="Z33" s="33">
        <v>9</v>
      </c>
      <c r="AA33" s="33">
        <v>8</v>
      </c>
      <c r="AB33" s="33">
        <v>6</v>
      </c>
      <c r="AC33" s="33">
        <v>7</v>
      </c>
      <c r="AD33" s="33">
        <v>9</v>
      </c>
      <c r="AE33" s="33">
        <v>8</v>
      </c>
      <c r="AF33" s="65">
        <f t="shared" si="8"/>
        <v>8</v>
      </c>
      <c r="AG33" s="72">
        <f t="shared" si="9"/>
        <v>2</v>
      </c>
      <c r="AH33" s="33">
        <v>4</v>
      </c>
      <c r="AI33" s="33">
        <v>2</v>
      </c>
      <c r="AJ33" s="33">
        <v>1</v>
      </c>
      <c r="AK33" s="33">
        <v>43</v>
      </c>
      <c r="AL33" s="33">
        <v>44</v>
      </c>
      <c r="AM33" s="33">
        <v>42</v>
      </c>
      <c r="AN33" s="33">
        <v>45</v>
      </c>
      <c r="AO33" s="33">
        <v>44</v>
      </c>
      <c r="AP33" s="33">
        <v>40</v>
      </c>
      <c r="AQ33" s="33">
        <v>42</v>
      </c>
      <c r="AR33" s="33">
        <v>41</v>
      </c>
      <c r="AS33" s="33">
        <v>42</v>
      </c>
      <c r="AT33" s="33">
        <v>50</v>
      </c>
      <c r="AU33" s="65">
        <f t="shared" si="10"/>
        <v>43.3</v>
      </c>
      <c r="AV33" s="72">
        <f t="shared" si="11"/>
        <v>3</v>
      </c>
      <c r="AW33" s="33" t="s">
        <v>74</v>
      </c>
      <c r="AX33" s="33">
        <v>3</v>
      </c>
      <c r="AY33" s="33">
        <v>5</v>
      </c>
      <c r="AZ33" s="33">
        <v>4</v>
      </c>
      <c r="BA33" s="33">
        <v>5</v>
      </c>
      <c r="BB33" s="33">
        <v>5</v>
      </c>
      <c r="BC33" s="33">
        <v>4</v>
      </c>
      <c r="BD33" s="33">
        <v>6</v>
      </c>
      <c r="BE33" s="33">
        <v>3</v>
      </c>
      <c r="BF33" s="33">
        <v>4</v>
      </c>
      <c r="BG33" s="33">
        <v>4</v>
      </c>
      <c r="BH33" s="87">
        <f t="shared" si="12"/>
        <v>4.3</v>
      </c>
      <c r="BI33" s="33">
        <v>2</v>
      </c>
      <c r="BJ33" s="72">
        <v>5</v>
      </c>
      <c r="BK33" s="72">
        <v>5.5</v>
      </c>
      <c r="BL33" s="72">
        <v>5</v>
      </c>
      <c r="BM33" s="72">
        <v>5.5</v>
      </c>
      <c r="BN33" s="72">
        <v>5.7</v>
      </c>
      <c r="BO33" s="72">
        <v>5.5</v>
      </c>
      <c r="BP33" s="72">
        <v>5.7</v>
      </c>
      <c r="BQ33" s="72">
        <v>5.4</v>
      </c>
      <c r="BR33" s="72">
        <v>5.5</v>
      </c>
      <c r="BS33" s="72">
        <v>5.3</v>
      </c>
      <c r="BT33" s="72">
        <v>5.6</v>
      </c>
      <c r="BU33" s="87">
        <f t="shared" si="13"/>
        <v>5.47</v>
      </c>
      <c r="BV33" s="72">
        <v>6</v>
      </c>
      <c r="BW33" s="72">
        <v>6.2</v>
      </c>
      <c r="BX33" s="72">
        <v>6</v>
      </c>
      <c r="BY33" s="72">
        <v>6</v>
      </c>
      <c r="BZ33" s="72">
        <v>6</v>
      </c>
      <c r="CA33" s="72">
        <v>6</v>
      </c>
      <c r="CB33" s="72">
        <v>6</v>
      </c>
      <c r="CC33" s="72">
        <v>6</v>
      </c>
      <c r="CD33" s="72">
        <v>6.1</v>
      </c>
      <c r="CE33" s="72">
        <v>6.1</v>
      </c>
      <c r="CF33" s="87">
        <f t="shared" si="14"/>
        <v>6.04</v>
      </c>
      <c r="CG33" s="87">
        <f t="shared" si="15"/>
        <v>0.905629139072847</v>
      </c>
      <c r="CH33" s="72">
        <v>1</v>
      </c>
      <c r="CI33" s="72">
        <v>1</v>
      </c>
      <c r="CJ33" s="72">
        <v>5</v>
      </c>
      <c r="CK33" s="72">
        <v>2</v>
      </c>
      <c r="CL33" s="72">
        <v>7</v>
      </c>
      <c r="CM33" s="72">
        <v>7.5</v>
      </c>
      <c r="CN33" s="72">
        <v>7.5</v>
      </c>
      <c r="CO33" s="72">
        <v>8</v>
      </c>
      <c r="CP33" s="72">
        <v>7.5</v>
      </c>
      <c r="CQ33" s="72">
        <v>6</v>
      </c>
      <c r="CR33" s="72">
        <v>6.5</v>
      </c>
      <c r="CS33" s="72">
        <v>7.5</v>
      </c>
      <c r="CT33" s="72">
        <v>7</v>
      </c>
      <c r="CU33" s="72">
        <v>6.8</v>
      </c>
      <c r="CV33" s="72">
        <v>7</v>
      </c>
      <c r="CW33" s="65">
        <f t="shared" si="16"/>
        <v>7.13</v>
      </c>
      <c r="CX33" s="72">
        <v>5</v>
      </c>
      <c r="CY33" s="72">
        <v>8</v>
      </c>
      <c r="CZ33" s="72">
        <v>6</v>
      </c>
      <c r="DA33" s="72">
        <v>5</v>
      </c>
      <c r="DB33" s="72">
        <v>7</v>
      </c>
      <c r="DC33" s="72">
        <v>5</v>
      </c>
      <c r="DD33" s="72">
        <v>6</v>
      </c>
      <c r="DE33" s="72">
        <v>6</v>
      </c>
      <c r="DF33" s="72">
        <v>7</v>
      </c>
      <c r="DG33" s="72">
        <v>6</v>
      </c>
      <c r="DH33" s="65">
        <f t="shared" si="17"/>
        <v>6.1</v>
      </c>
      <c r="DI33" s="72">
        <v>8.5</v>
      </c>
      <c r="DJ33" s="72">
        <v>7.5</v>
      </c>
      <c r="DK33" s="72">
        <v>7.9</v>
      </c>
      <c r="DL33" s="72">
        <v>7.7</v>
      </c>
      <c r="DM33" s="72">
        <v>7.9</v>
      </c>
      <c r="DN33" s="72">
        <v>7.4</v>
      </c>
      <c r="DO33" s="72">
        <v>8</v>
      </c>
      <c r="DP33" s="72">
        <v>7.9</v>
      </c>
      <c r="DQ33" s="72">
        <v>7.5</v>
      </c>
      <c r="DR33" s="72">
        <v>7.7</v>
      </c>
      <c r="DS33" s="65">
        <f t="shared" si="18"/>
        <v>7.8</v>
      </c>
      <c r="DT33" s="33">
        <v>3</v>
      </c>
      <c r="DU33" s="33">
        <v>4</v>
      </c>
      <c r="DV33" s="33">
        <v>4</v>
      </c>
      <c r="DW33" s="33">
        <v>4</v>
      </c>
      <c r="DX33" s="33">
        <v>3</v>
      </c>
      <c r="DY33" s="65">
        <f t="shared" si="19"/>
        <v>3.6</v>
      </c>
      <c r="DZ33" s="91">
        <f t="shared" si="2"/>
        <v>60</v>
      </c>
      <c r="EA33" s="91">
        <f t="shared" si="2"/>
        <v>100</v>
      </c>
      <c r="EB33" s="91">
        <f t="shared" si="2"/>
        <v>80</v>
      </c>
      <c r="EC33" s="91">
        <f t="shared" si="2"/>
        <v>80</v>
      </c>
      <c r="ED33" s="91">
        <f t="shared" si="2"/>
        <v>75</v>
      </c>
      <c r="EE33" s="106">
        <f t="shared" si="20"/>
        <v>79</v>
      </c>
      <c r="EF33" s="107">
        <v>12</v>
      </c>
      <c r="EG33" s="109">
        <v>32</v>
      </c>
      <c r="EH33" s="109">
        <v>12</v>
      </c>
      <c r="EI33" s="109">
        <v>18</v>
      </c>
      <c r="EJ33" s="109">
        <v>21</v>
      </c>
      <c r="EK33" s="65">
        <f t="shared" si="3"/>
        <v>19</v>
      </c>
      <c r="EL33" s="65">
        <f t="shared" si="21"/>
        <v>95</v>
      </c>
      <c r="EM33" s="110">
        <v>1.36</v>
      </c>
      <c r="EN33" s="109">
        <v>2</v>
      </c>
      <c r="EO33" s="109">
        <v>1.4</v>
      </c>
      <c r="EP33" s="109">
        <v>1.52</v>
      </c>
      <c r="EQ33" s="109">
        <v>1.8</v>
      </c>
      <c r="ER33" s="65">
        <f t="shared" si="22"/>
        <v>1.616</v>
      </c>
      <c r="ES33" s="114">
        <f t="shared" si="23"/>
        <v>64.64</v>
      </c>
      <c r="ET33" s="114">
        <f>EY33*'[1]50 gi chọn'!ER31</f>
        <v>25.5294117647059</v>
      </c>
      <c r="EU33" s="115">
        <f t="shared" si="24"/>
        <v>12.7647058823529</v>
      </c>
      <c r="EV33" s="115">
        <f t="shared" si="25"/>
        <v>32.32</v>
      </c>
      <c r="EW33" s="128">
        <f t="shared" si="26"/>
        <v>0.394947582993594</v>
      </c>
      <c r="EX33" s="110">
        <v>40</v>
      </c>
      <c r="EY33" s="129">
        <f t="shared" si="27"/>
        <v>31</v>
      </c>
      <c r="EZ33" s="33">
        <v>1</v>
      </c>
      <c r="FA33" s="33">
        <v>1</v>
      </c>
      <c r="FB33" s="33">
        <v>3</v>
      </c>
      <c r="FC33" s="48">
        <v>9</v>
      </c>
      <c r="FD33" s="130">
        <f t="shared" si="28"/>
        <v>22.5</v>
      </c>
      <c r="FE33" s="33"/>
      <c r="FF33" s="130">
        <v>0</v>
      </c>
      <c r="FG33" s="33">
        <v>0</v>
      </c>
      <c r="FH33" s="130">
        <f t="shared" si="29"/>
        <v>0</v>
      </c>
      <c r="FI33" s="134"/>
    </row>
    <row r="34" spans="1:165">
      <c r="A34" s="33">
        <v>30</v>
      </c>
      <c r="B34" s="34" t="s">
        <v>142</v>
      </c>
      <c r="C34" s="35">
        <v>15424</v>
      </c>
      <c r="D34" s="38" t="s">
        <v>143</v>
      </c>
      <c r="E34" s="36" t="s">
        <v>105</v>
      </c>
      <c r="F34" s="36" t="s">
        <v>82</v>
      </c>
      <c r="G34" s="37">
        <v>44928</v>
      </c>
      <c r="H34" s="37">
        <v>44933</v>
      </c>
      <c r="I34" s="37">
        <v>44964</v>
      </c>
      <c r="J34" s="48">
        <f t="shared" si="0"/>
        <v>36</v>
      </c>
      <c r="K34" s="48">
        <v>19</v>
      </c>
      <c r="L34" s="37">
        <v>45013</v>
      </c>
      <c r="M34" s="48">
        <f t="shared" si="4"/>
        <v>49</v>
      </c>
      <c r="N34" s="37">
        <v>45067</v>
      </c>
      <c r="O34" s="48">
        <f t="shared" si="5"/>
        <v>103</v>
      </c>
      <c r="P34" s="37">
        <v>45084</v>
      </c>
      <c r="Q34" s="48">
        <f t="shared" si="1"/>
        <v>17</v>
      </c>
      <c r="R34" s="48">
        <f t="shared" si="6"/>
        <v>120</v>
      </c>
      <c r="S34" s="48">
        <f t="shared" si="7"/>
        <v>156</v>
      </c>
      <c r="T34" s="33">
        <v>3</v>
      </c>
      <c r="U34" s="33">
        <v>2</v>
      </c>
      <c r="V34" s="33">
        <v>11</v>
      </c>
      <c r="W34" s="33">
        <v>7</v>
      </c>
      <c r="X34" s="33">
        <v>7</v>
      </c>
      <c r="Y34" s="33">
        <v>9</v>
      </c>
      <c r="Z34" s="33">
        <v>10</v>
      </c>
      <c r="AA34" s="33">
        <v>9</v>
      </c>
      <c r="AB34" s="33">
        <v>9</v>
      </c>
      <c r="AC34" s="33">
        <v>9</v>
      </c>
      <c r="AD34" s="33">
        <v>9</v>
      </c>
      <c r="AE34" s="33">
        <v>8</v>
      </c>
      <c r="AF34" s="65">
        <f t="shared" si="8"/>
        <v>8.8</v>
      </c>
      <c r="AG34" s="72">
        <f t="shared" si="9"/>
        <v>3</v>
      </c>
      <c r="AH34" s="33">
        <v>4</v>
      </c>
      <c r="AI34" s="33">
        <v>2</v>
      </c>
      <c r="AJ34" s="33">
        <v>1</v>
      </c>
      <c r="AK34" s="33">
        <v>59</v>
      </c>
      <c r="AL34" s="33">
        <v>62</v>
      </c>
      <c r="AM34" s="33">
        <v>60</v>
      </c>
      <c r="AN34" s="33">
        <v>64</v>
      </c>
      <c r="AO34" s="33">
        <v>60</v>
      </c>
      <c r="AP34" s="33">
        <v>62</v>
      </c>
      <c r="AQ34" s="33">
        <v>47</v>
      </c>
      <c r="AR34" s="33">
        <v>60</v>
      </c>
      <c r="AS34" s="33">
        <v>58</v>
      </c>
      <c r="AT34" s="33">
        <v>62</v>
      </c>
      <c r="AU34" s="65">
        <f t="shared" si="10"/>
        <v>59.4</v>
      </c>
      <c r="AV34" s="72">
        <f t="shared" si="11"/>
        <v>3</v>
      </c>
      <c r="AW34" s="33" t="s">
        <v>74</v>
      </c>
      <c r="AX34" s="84">
        <v>6</v>
      </c>
      <c r="AY34" s="84">
        <v>7</v>
      </c>
      <c r="AZ34" s="84">
        <v>6</v>
      </c>
      <c r="BA34" s="84">
        <v>8</v>
      </c>
      <c r="BB34" s="84">
        <v>8</v>
      </c>
      <c r="BC34" s="84">
        <v>7</v>
      </c>
      <c r="BD34" s="84">
        <v>10</v>
      </c>
      <c r="BE34" s="84">
        <v>10</v>
      </c>
      <c r="BF34" s="84">
        <v>9</v>
      </c>
      <c r="BG34" s="84">
        <v>10</v>
      </c>
      <c r="BH34" s="87">
        <f t="shared" si="12"/>
        <v>8.1</v>
      </c>
      <c r="BI34" s="33">
        <v>2</v>
      </c>
      <c r="BJ34" s="72">
        <v>3</v>
      </c>
      <c r="BK34" s="72">
        <v>5.5</v>
      </c>
      <c r="BL34" s="72">
        <v>5.2</v>
      </c>
      <c r="BM34" s="72">
        <v>5.8</v>
      </c>
      <c r="BN34" s="72">
        <v>5.3</v>
      </c>
      <c r="BO34" s="72">
        <v>5.6</v>
      </c>
      <c r="BP34" s="72">
        <v>6</v>
      </c>
      <c r="BQ34" s="72">
        <v>5.4</v>
      </c>
      <c r="BR34" s="72">
        <v>5.6</v>
      </c>
      <c r="BS34" s="72">
        <v>5.5</v>
      </c>
      <c r="BT34" s="72">
        <v>5.7</v>
      </c>
      <c r="BU34" s="87">
        <f t="shared" si="13"/>
        <v>5.56</v>
      </c>
      <c r="BV34" s="72">
        <v>6.7</v>
      </c>
      <c r="BW34" s="72">
        <v>7</v>
      </c>
      <c r="BX34" s="72">
        <v>7.6</v>
      </c>
      <c r="BY34" s="72">
        <v>6.3</v>
      </c>
      <c r="BZ34" s="72">
        <v>6.7</v>
      </c>
      <c r="CA34" s="72">
        <v>7.2</v>
      </c>
      <c r="CB34" s="72">
        <v>6.8</v>
      </c>
      <c r="CC34" s="72">
        <v>7.2</v>
      </c>
      <c r="CD34" s="72">
        <v>7</v>
      </c>
      <c r="CE34" s="72">
        <v>7.1</v>
      </c>
      <c r="CF34" s="87">
        <f t="shared" si="14"/>
        <v>6.96</v>
      </c>
      <c r="CG34" s="87">
        <f t="shared" si="15"/>
        <v>0.798850574712644</v>
      </c>
      <c r="CH34" s="72">
        <v>1</v>
      </c>
      <c r="CI34" s="72">
        <v>1</v>
      </c>
      <c r="CJ34" s="72">
        <v>5</v>
      </c>
      <c r="CK34" s="72">
        <v>7</v>
      </c>
      <c r="CL34" s="72">
        <v>7</v>
      </c>
      <c r="CM34" s="72">
        <v>5.5</v>
      </c>
      <c r="CN34" s="72">
        <v>6</v>
      </c>
      <c r="CO34" s="72">
        <v>6</v>
      </c>
      <c r="CP34" s="72">
        <v>7</v>
      </c>
      <c r="CQ34" s="72">
        <v>6.5</v>
      </c>
      <c r="CR34" s="72">
        <v>6</v>
      </c>
      <c r="CS34" s="72">
        <v>6.5</v>
      </c>
      <c r="CT34" s="72">
        <v>5.5</v>
      </c>
      <c r="CU34" s="72">
        <v>5.8</v>
      </c>
      <c r="CV34" s="72">
        <v>6.5</v>
      </c>
      <c r="CW34" s="65">
        <f t="shared" si="16"/>
        <v>6.13</v>
      </c>
      <c r="CX34" s="72">
        <v>6</v>
      </c>
      <c r="CY34" s="72">
        <v>5</v>
      </c>
      <c r="CZ34" s="72">
        <v>7</v>
      </c>
      <c r="DA34" s="72">
        <v>8</v>
      </c>
      <c r="DB34" s="72">
        <v>5</v>
      </c>
      <c r="DC34" s="72">
        <v>8</v>
      </c>
      <c r="DD34" s="72">
        <v>6</v>
      </c>
      <c r="DE34" s="72">
        <v>7</v>
      </c>
      <c r="DF34" s="72">
        <v>5</v>
      </c>
      <c r="DG34" s="72">
        <v>8</v>
      </c>
      <c r="DH34" s="65">
        <f t="shared" si="17"/>
        <v>6.5</v>
      </c>
      <c r="DI34" s="72">
        <v>7.8</v>
      </c>
      <c r="DJ34" s="72">
        <v>7.3</v>
      </c>
      <c r="DK34" s="72">
        <v>7.2</v>
      </c>
      <c r="DL34" s="72">
        <v>7.3</v>
      </c>
      <c r="DM34" s="72">
        <v>7.3</v>
      </c>
      <c r="DN34" s="72">
        <v>7.4</v>
      </c>
      <c r="DO34" s="72">
        <v>7.3</v>
      </c>
      <c r="DP34" s="72">
        <v>7.5</v>
      </c>
      <c r="DQ34" s="72">
        <v>7.6</v>
      </c>
      <c r="DR34" s="72">
        <v>7.2</v>
      </c>
      <c r="DS34" s="65">
        <f t="shared" si="18"/>
        <v>7.39</v>
      </c>
      <c r="DT34" s="84">
        <v>5</v>
      </c>
      <c r="DU34" s="84">
        <v>5</v>
      </c>
      <c r="DV34" s="84">
        <v>6</v>
      </c>
      <c r="DW34" s="84">
        <v>6</v>
      </c>
      <c r="DX34" s="84">
        <v>6</v>
      </c>
      <c r="DY34" s="65">
        <f t="shared" si="19"/>
        <v>5.6</v>
      </c>
      <c r="DZ34" s="91">
        <f t="shared" si="2"/>
        <v>71.4285714285714</v>
      </c>
      <c r="EA34" s="91">
        <f t="shared" si="2"/>
        <v>83.3333333333333</v>
      </c>
      <c r="EB34" s="91">
        <f t="shared" si="2"/>
        <v>75</v>
      </c>
      <c r="EC34" s="91">
        <f t="shared" si="2"/>
        <v>75</v>
      </c>
      <c r="ED34" s="91">
        <f t="shared" si="2"/>
        <v>85.7142857142857</v>
      </c>
      <c r="EE34" s="106">
        <f t="shared" si="20"/>
        <v>78.0952380952381</v>
      </c>
      <c r="EF34" s="107">
        <v>21</v>
      </c>
      <c r="EG34" s="109">
        <v>19</v>
      </c>
      <c r="EH34" s="109">
        <v>14</v>
      </c>
      <c r="EI34" s="109">
        <v>14</v>
      </c>
      <c r="EJ34" s="109">
        <v>13</v>
      </c>
      <c r="EK34" s="65">
        <f t="shared" si="3"/>
        <v>16.2</v>
      </c>
      <c r="EL34" s="65">
        <f t="shared" si="21"/>
        <v>81</v>
      </c>
      <c r="EM34" s="110">
        <v>1.7</v>
      </c>
      <c r="EN34" s="109">
        <v>1.7</v>
      </c>
      <c r="EO34" s="109">
        <v>1.6</v>
      </c>
      <c r="EP34" s="109">
        <v>1.7</v>
      </c>
      <c r="EQ34" s="109">
        <v>1.5</v>
      </c>
      <c r="ER34" s="65">
        <f t="shared" si="22"/>
        <v>1.64</v>
      </c>
      <c r="ES34" s="114">
        <f t="shared" si="23"/>
        <v>65.6</v>
      </c>
      <c r="ET34" s="114">
        <f>EY34*'[1]50 gi chọn'!ER32</f>
        <v>40.7444444444444</v>
      </c>
      <c r="EU34" s="115">
        <f t="shared" si="24"/>
        <v>20.3722222222222</v>
      </c>
      <c r="EV34" s="115">
        <f t="shared" si="25"/>
        <v>32.8</v>
      </c>
      <c r="EW34" s="128">
        <f t="shared" si="26"/>
        <v>0.62110433604336</v>
      </c>
      <c r="EX34" s="110">
        <v>40</v>
      </c>
      <c r="EY34" s="129">
        <f t="shared" si="27"/>
        <v>38</v>
      </c>
      <c r="EZ34" s="33">
        <v>1</v>
      </c>
      <c r="FA34" s="33">
        <v>1</v>
      </c>
      <c r="FB34" s="33">
        <v>1</v>
      </c>
      <c r="FC34" s="48">
        <v>2</v>
      </c>
      <c r="FD34" s="130">
        <f t="shared" si="28"/>
        <v>5</v>
      </c>
      <c r="FE34" s="33"/>
      <c r="FF34" s="130">
        <v>0</v>
      </c>
      <c r="FG34" s="33">
        <v>0</v>
      </c>
      <c r="FH34" s="130">
        <f t="shared" si="29"/>
        <v>0</v>
      </c>
      <c r="FI34" s="134"/>
    </row>
    <row r="35" spans="1:165">
      <c r="A35" s="33">
        <v>31</v>
      </c>
      <c r="B35" s="34" t="s">
        <v>144</v>
      </c>
      <c r="C35" s="35">
        <v>15425</v>
      </c>
      <c r="D35" s="36" t="s">
        <v>145</v>
      </c>
      <c r="E35" s="36" t="s">
        <v>105</v>
      </c>
      <c r="F35" s="36" t="s">
        <v>82</v>
      </c>
      <c r="G35" s="37">
        <v>44928</v>
      </c>
      <c r="H35" s="37">
        <v>44933</v>
      </c>
      <c r="I35" s="37">
        <v>44964</v>
      </c>
      <c r="J35" s="48">
        <f t="shared" si="0"/>
        <v>36</v>
      </c>
      <c r="K35" s="48">
        <v>19</v>
      </c>
      <c r="L35" s="37">
        <v>45006</v>
      </c>
      <c r="M35" s="48">
        <f t="shared" si="4"/>
        <v>42</v>
      </c>
      <c r="N35" s="37">
        <v>45067</v>
      </c>
      <c r="O35" s="48">
        <f t="shared" si="5"/>
        <v>103</v>
      </c>
      <c r="P35" s="37">
        <v>45074</v>
      </c>
      <c r="Q35" s="48">
        <f t="shared" si="1"/>
        <v>7</v>
      </c>
      <c r="R35" s="48">
        <f t="shared" si="6"/>
        <v>110</v>
      </c>
      <c r="S35" s="48">
        <f t="shared" si="7"/>
        <v>146</v>
      </c>
      <c r="T35" s="33">
        <v>3</v>
      </c>
      <c r="U35" s="33">
        <v>1</v>
      </c>
      <c r="V35" s="33">
        <v>6</v>
      </c>
      <c r="W35" s="33">
        <v>7</v>
      </c>
      <c r="X35" s="33">
        <v>7</v>
      </c>
      <c r="Y35" s="33">
        <v>9</v>
      </c>
      <c r="Z35" s="33">
        <v>6</v>
      </c>
      <c r="AA35" s="33">
        <v>8</v>
      </c>
      <c r="AB35" s="33">
        <v>7</v>
      </c>
      <c r="AC35" s="33">
        <v>7</v>
      </c>
      <c r="AD35" s="33">
        <v>7</v>
      </c>
      <c r="AE35" s="33">
        <v>7</v>
      </c>
      <c r="AF35" s="65">
        <f t="shared" si="8"/>
        <v>7.1</v>
      </c>
      <c r="AG35" s="72">
        <f t="shared" si="9"/>
        <v>2</v>
      </c>
      <c r="AH35" s="33">
        <v>4</v>
      </c>
      <c r="AI35" s="33">
        <v>1</v>
      </c>
      <c r="AJ35" s="33">
        <v>1</v>
      </c>
      <c r="AK35" s="33">
        <v>26</v>
      </c>
      <c r="AL35" s="33">
        <v>29</v>
      </c>
      <c r="AM35" s="33">
        <v>24</v>
      </c>
      <c r="AN35" s="33">
        <v>25</v>
      </c>
      <c r="AO35" s="33">
        <v>28</v>
      </c>
      <c r="AP35" s="33">
        <v>26</v>
      </c>
      <c r="AQ35" s="33">
        <v>28</v>
      </c>
      <c r="AR35" s="33">
        <v>25</v>
      </c>
      <c r="AS35" s="33">
        <v>26</v>
      </c>
      <c r="AT35" s="33">
        <v>26</v>
      </c>
      <c r="AU35" s="65">
        <f t="shared" si="10"/>
        <v>26.3</v>
      </c>
      <c r="AV35" s="72">
        <f t="shared" si="11"/>
        <v>3</v>
      </c>
      <c r="AW35" s="33" t="s">
        <v>74</v>
      </c>
      <c r="AX35" s="33">
        <v>7</v>
      </c>
      <c r="AY35" s="33">
        <v>7</v>
      </c>
      <c r="AZ35" s="33">
        <v>6</v>
      </c>
      <c r="BA35" s="33">
        <v>6</v>
      </c>
      <c r="BB35" s="33">
        <v>5</v>
      </c>
      <c r="BC35" s="33">
        <v>6</v>
      </c>
      <c r="BD35" s="33">
        <v>7</v>
      </c>
      <c r="BE35" s="33">
        <v>7</v>
      </c>
      <c r="BF35" s="33">
        <v>4</v>
      </c>
      <c r="BG35" s="33">
        <v>6</v>
      </c>
      <c r="BH35" s="87">
        <f t="shared" si="12"/>
        <v>6.1</v>
      </c>
      <c r="BI35" s="33">
        <v>2</v>
      </c>
      <c r="BJ35" s="72">
        <v>3</v>
      </c>
      <c r="BK35" s="72">
        <v>5.3</v>
      </c>
      <c r="BL35" s="72">
        <v>4.8</v>
      </c>
      <c r="BM35" s="72">
        <v>4.8</v>
      </c>
      <c r="BN35" s="72">
        <v>4.6</v>
      </c>
      <c r="BO35" s="72">
        <v>4.5</v>
      </c>
      <c r="BP35" s="72">
        <v>4.8</v>
      </c>
      <c r="BQ35" s="72">
        <v>5</v>
      </c>
      <c r="BR35" s="72">
        <v>4.9</v>
      </c>
      <c r="BS35" s="72">
        <v>5.2</v>
      </c>
      <c r="BT35" s="72">
        <v>5</v>
      </c>
      <c r="BU35" s="87">
        <f t="shared" si="13"/>
        <v>4.89</v>
      </c>
      <c r="BV35" s="72">
        <v>6.3</v>
      </c>
      <c r="BW35" s="72">
        <v>5</v>
      </c>
      <c r="BX35" s="72">
        <v>6</v>
      </c>
      <c r="BY35" s="72">
        <v>6</v>
      </c>
      <c r="BZ35" s="72">
        <v>5.8</v>
      </c>
      <c r="CA35" s="72">
        <v>5.8</v>
      </c>
      <c r="CB35" s="72">
        <v>5.7</v>
      </c>
      <c r="CC35" s="72">
        <v>5.6</v>
      </c>
      <c r="CD35" s="72">
        <v>6</v>
      </c>
      <c r="CE35" s="72">
        <v>6</v>
      </c>
      <c r="CF35" s="87">
        <f t="shared" si="14"/>
        <v>5.82</v>
      </c>
      <c r="CG35" s="87">
        <f t="shared" si="15"/>
        <v>0.84020618556701</v>
      </c>
      <c r="CH35" s="72">
        <v>1</v>
      </c>
      <c r="CI35" s="72">
        <v>1</v>
      </c>
      <c r="CJ35" s="72">
        <v>5</v>
      </c>
      <c r="CK35" s="72">
        <v>2</v>
      </c>
      <c r="CL35" s="72">
        <v>7</v>
      </c>
      <c r="CM35" s="72">
        <v>7.5</v>
      </c>
      <c r="CN35" s="72">
        <v>7</v>
      </c>
      <c r="CO35" s="72">
        <v>6.5</v>
      </c>
      <c r="CP35" s="72">
        <v>8</v>
      </c>
      <c r="CQ35" s="72">
        <v>7</v>
      </c>
      <c r="CR35" s="72">
        <v>7</v>
      </c>
      <c r="CS35" s="72">
        <v>7</v>
      </c>
      <c r="CT35" s="72">
        <v>7.5</v>
      </c>
      <c r="CU35" s="72">
        <v>7</v>
      </c>
      <c r="CV35" s="72">
        <v>6.8</v>
      </c>
      <c r="CW35" s="65">
        <f t="shared" si="16"/>
        <v>7.13</v>
      </c>
      <c r="CX35" s="72">
        <v>6</v>
      </c>
      <c r="CY35" s="72">
        <v>6</v>
      </c>
      <c r="CZ35" s="72">
        <v>4</v>
      </c>
      <c r="DA35" s="72">
        <v>5</v>
      </c>
      <c r="DB35" s="72">
        <v>6</v>
      </c>
      <c r="DC35" s="72">
        <v>6</v>
      </c>
      <c r="DD35" s="72">
        <v>4</v>
      </c>
      <c r="DE35" s="72">
        <v>5</v>
      </c>
      <c r="DF35" s="72">
        <v>5</v>
      </c>
      <c r="DG35" s="72">
        <v>6</v>
      </c>
      <c r="DH35" s="65">
        <f t="shared" si="17"/>
        <v>5.3</v>
      </c>
      <c r="DI35" s="72">
        <v>7.6</v>
      </c>
      <c r="DJ35" s="72">
        <v>7.7</v>
      </c>
      <c r="DK35" s="72">
        <v>7.3</v>
      </c>
      <c r="DL35" s="72">
        <v>7.3</v>
      </c>
      <c r="DM35" s="72">
        <v>7.3</v>
      </c>
      <c r="DN35" s="72">
        <v>7.3</v>
      </c>
      <c r="DO35" s="72">
        <v>7.5</v>
      </c>
      <c r="DP35" s="72">
        <v>7.3</v>
      </c>
      <c r="DQ35" s="72">
        <v>7.6</v>
      </c>
      <c r="DR35" s="72">
        <v>7.5</v>
      </c>
      <c r="DS35" s="65">
        <f t="shared" si="18"/>
        <v>7.44</v>
      </c>
      <c r="DT35" s="33">
        <v>5</v>
      </c>
      <c r="DU35" s="33">
        <v>4</v>
      </c>
      <c r="DV35" s="33">
        <v>4</v>
      </c>
      <c r="DW35" s="33">
        <v>5</v>
      </c>
      <c r="DX35" s="33">
        <v>6</v>
      </c>
      <c r="DY35" s="65">
        <f t="shared" si="19"/>
        <v>4.8</v>
      </c>
      <c r="DZ35" s="91">
        <f t="shared" si="2"/>
        <v>71.4285714285714</v>
      </c>
      <c r="EA35" s="91">
        <f t="shared" si="2"/>
        <v>66.6666666666667</v>
      </c>
      <c r="EB35" s="91">
        <f t="shared" si="2"/>
        <v>66.6666666666667</v>
      </c>
      <c r="EC35" s="91">
        <f t="shared" si="2"/>
        <v>100</v>
      </c>
      <c r="ED35" s="91">
        <f t="shared" si="2"/>
        <v>100</v>
      </c>
      <c r="EE35" s="106">
        <f t="shared" si="20"/>
        <v>80.9523809523809</v>
      </c>
      <c r="EF35" s="107">
        <v>13</v>
      </c>
      <c r="EG35" s="109">
        <v>24</v>
      </c>
      <c r="EH35" s="109">
        <v>13</v>
      </c>
      <c r="EI35" s="109">
        <v>16</v>
      </c>
      <c r="EJ35" s="109">
        <v>26</v>
      </c>
      <c r="EK35" s="65">
        <f t="shared" si="3"/>
        <v>18.4</v>
      </c>
      <c r="EL35" s="65">
        <f t="shared" si="21"/>
        <v>92</v>
      </c>
      <c r="EM35" s="110">
        <v>1.2</v>
      </c>
      <c r="EN35" s="109">
        <v>1.56</v>
      </c>
      <c r="EO35" s="109">
        <v>1.2</v>
      </c>
      <c r="EP35" s="109">
        <v>1.2</v>
      </c>
      <c r="EQ35" s="109">
        <v>1.8</v>
      </c>
      <c r="ER35" s="65">
        <f t="shared" si="22"/>
        <v>1.392</v>
      </c>
      <c r="ES35" s="114">
        <f t="shared" si="23"/>
        <v>55.68</v>
      </c>
      <c r="ET35" s="114">
        <f>EY35*'[1]50 gi chọn'!ER33</f>
        <v>29.8666666666667</v>
      </c>
      <c r="EU35" s="115">
        <f t="shared" si="24"/>
        <v>14.9333333333333</v>
      </c>
      <c r="EV35" s="115">
        <f t="shared" si="25"/>
        <v>27.84</v>
      </c>
      <c r="EW35" s="128">
        <f t="shared" si="26"/>
        <v>0.53639846743295</v>
      </c>
      <c r="EX35" s="110">
        <v>40</v>
      </c>
      <c r="EY35" s="129">
        <f t="shared" si="27"/>
        <v>32</v>
      </c>
      <c r="EZ35" s="33">
        <v>1</v>
      </c>
      <c r="FA35" s="33">
        <v>1</v>
      </c>
      <c r="FB35" s="33">
        <v>3</v>
      </c>
      <c r="FC35" s="48">
        <v>4</v>
      </c>
      <c r="FD35" s="130">
        <f t="shared" si="28"/>
        <v>10</v>
      </c>
      <c r="FE35" s="33">
        <v>4</v>
      </c>
      <c r="FF35" s="130">
        <v>10</v>
      </c>
      <c r="FG35" s="33">
        <v>0</v>
      </c>
      <c r="FH35" s="130">
        <f t="shared" si="29"/>
        <v>0</v>
      </c>
      <c r="FI35" s="134"/>
    </row>
    <row r="36" spans="1:165">
      <c r="A36" s="33">
        <v>32</v>
      </c>
      <c r="B36" s="34" t="s">
        <v>146</v>
      </c>
      <c r="C36" s="35">
        <v>15430</v>
      </c>
      <c r="D36" s="36" t="s">
        <v>96</v>
      </c>
      <c r="E36" s="36" t="s">
        <v>105</v>
      </c>
      <c r="F36" s="36" t="s">
        <v>82</v>
      </c>
      <c r="G36" s="37">
        <v>44928</v>
      </c>
      <c r="H36" s="37">
        <v>44933</v>
      </c>
      <c r="I36" s="37">
        <v>44955</v>
      </c>
      <c r="J36" s="48">
        <f t="shared" si="0"/>
        <v>27</v>
      </c>
      <c r="K36" s="48">
        <v>21</v>
      </c>
      <c r="L36" s="37">
        <v>44996</v>
      </c>
      <c r="M36" s="48">
        <f t="shared" si="4"/>
        <v>41</v>
      </c>
      <c r="N36" s="37">
        <v>45053</v>
      </c>
      <c r="O36" s="48">
        <f t="shared" si="5"/>
        <v>98</v>
      </c>
      <c r="P36" s="37">
        <v>45074</v>
      </c>
      <c r="Q36" s="48">
        <f t="shared" si="1"/>
        <v>21</v>
      </c>
      <c r="R36" s="48">
        <f t="shared" si="6"/>
        <v>119</v>
      </c>
      <c r="S36" s="48">
        <f t="shared" si="7"/>
        <v>146</v>
      </c>
      <c r="T36" s="33">
        <v>3</v>
      </c>
      <c r="U36" s="33">
        <v>2</v>
      </c>
      <c r="V36" s="33">
        <v>10</v>
      </c>
      <c r="W36" s="33">
        <v>9</v>
      </c>
      <c r="X36" s="33">
        <v>10</v>
      </c>
      <c r="Y36" s="33">
        <v>9</v>
      </c>
      <c r="Z36" s="33">
        <v>10</v>
      </c>
      <c r="AA36" s="33">
        <v>11</v>
      </c>
      <c r="AB36" s="33">
        <v>9</v>
      </c>
      <c r="AC36" s="33">
        <v>10</v>
      </c>
      <c r="AD36" s="33">
        <v>11</v>
      </c>
      <c r="AE36" s="33">
        <v>9</v>
      </c>
      <c r="AF36" s="65">
        <f t="shared" si="8"/>
        <v>9.8</v>
      </c>
      <c r="AG36" s="72">
        <f t="shared" si="9"/>
        <v>3</v>
      </c>
      <c r="AH36" s="33">
        <v>3</v>
      </c>
      <c r="AI36" s="33">
        <v>2</v>
      </c>
      <c r="AJ36" s="33">
        <v>2</v>
      </c>
      <c r="AK36" s="33">
        <v>38</v>
      </c>
      <c r="AL36" s="33">
        <v>42</v>
      </c>
      <c r="AM36" s="33">
        <v>47</v>
      </c>
      <c r="AN36" s="33">
        <v>36</v>
      </c>
      <c r="AO36" s="33">
        <v>45</v>
      </c>
      <c r="AP36" s="33">
        <v>43</v>
      </c>
      <c r="AQ36" s="33">
        <v>46</v>
      </c>
      <c r="AR36" s="33">
        <v>45</v>
      </c>
      <c r="AS36" s="33">
        <v>41</v>
      </c>
      <c r="AT36" s="33">
        <v>48</v>
      </c>
      <c r="AU36" s="65">
        <f t="shared" si="10"/>
        <v>43.1</v>
      </c>
      <c r="AV36" s="72">
        <f t="shared" si="11"/>
        <v>3</v>
      </c>
      <c r="AW36" s="33" t="s">
        <v>74</v>
      </c>
      <c r="AX36" s="33">
        <v>9</v>
      </c>
      <c r="AY36" s="33">
        <v>11</v>
      </c>
      <c r="AZ36" s="33">
        <v>11</v>
      </c>
      <c r="BA36" s="33">
        <v>9</v>
      </c>
      <c r="BB36" s="33">
        <v>9</v>
      </c>
      <c r="BC36" s="33">
        <v>11</v>
      </c>
      <c r="BD36" s="33">
        <v>11</v>
      </c>
      <c r="BE36" s="33">
        <v>11</v>
      </c>
      <c r="BF36" s="33">
        <v>9</v>
      </c>
      <c r="BG36" s="33">
        <v>11</v>
      </c>
      <c r="BH36" s="87">
        <f t="shared" si="12"/>
        <v>10.2</v>
      </c>
      <c r="BI36" s="33">
        <v>1</v>
      </c>
      <c r="BJ36" s="72">
        <v>7</v>
      </c>
      <c r="BK36" s="72">
        <v>3.3</v>
      </c>
      <c r="BL36" s="72">
        <v>3.2</v>
      </c>
      <c r="BM36" s="72">
        <v>3.3</v>
      </c>
      <c r="BN36" s="72">
        <v>3.2</v>
      </c>
      <c r="BO36" s="72">
        <v>3.5</v>
      </c>
      <c r="BP36" s="72">
        <v>3.3</v>
      </c>
      <c r="BQ36" s="72">
        <v>3.1</v>
      </c>
      <c r="BR36" s="72">
        <v>3.6</v>
      </c>
      <c r="BS36" s="72">
        <v>3.3</v>
      </c>
      <c r="BT36" s="72">
        <v>3.4</v>
      </c>
      <c r="BU36" s="87">
        <f t="shared" si="13"/>
        <v>3.32</v>
      </c>
      <c r="BV36" s="72">
        <v>2.8</v>
      </c>
      <c r="BW36" s="72">
        <v>2.7</v>
      </c>
      <c r="BX36" s="72">
        <v>3.1</v>
      </c>
      <c r="BY36" s="72">
        <v>3</v>
      </c>
      <c r="BZ36" s="72">
        <v>2.8</v>
      </c>
      <c r="CA36" s="72">
        <v>3</v>
      </c>
      <c r="CB36" s="72">
        <v>2.5</v>
      </c>
      <c r="CC36" s="72">
        <v>2.9</v>
      </c>
      <c r="CD36" s="72">
        <v>3.1</v>
      </c>
      <c r="CE36" s="72">
        <v>2.9</v>
      </c>
      <c r="CF36" s="87">
        <f t="shared" si="14"/>
        <v>2.88</v>
      </c>
      <c r="CG36" s="87">
        <f t="shared" si="15"/>
        <v>1.15277777777778</v>
      </c>
      <c r="CH36" s="72">
        <v>1</v>
      </c>
      <c r="CI36" s="72">
        <v>1</v>
      </c>
      <c r="CJ36" s="72">
        <v>5</v>
      </c>
      <c r="CK36" s="72">
        <v>2</v>
      </c>
      <c r="CL36" s="72">
        <v>5</v>
      </c>
      <c r="CM36" s="72">
        <v>5</v>
      </c>
      <c r="CN36" s="72">
        <v>5</v>
      </c>
      <c r="CO36" s="72">
        <v>4.5</v>
      </c>
      <c r="CP36" s="72">
        <v>4.5</v>
      </c>
      <c r="CQ36" s="72">
        <v>5</v>
      </c>
      <c r="CR36" s="72">
        <v>5</v>
      </c>
      <c r="CS36" s="72">
        <v>4.5</v>
      </c>
      <c r="CT36" s="72">
        <v>4.5</v>
      </c>
      <c r="CU36" s="72">
        <v>5</v>
      </c>
      <c r="CV36" s="72">
        <v>5</v>
      </c>
      <c r="CW36" s="65">
        <f t="shared" si="16"/>
        <v>4.8</v>
      </c>
      <c r="CX36" s="72">
        <v>2</v>
      </c>
      <c r="CY36" s="72">
        <v>2</v>
      </c>
      <c r="CZ36" s="72">
        <v>2</v>
      </c>
      <c r="DA36" s="72">
        <v>2</v>
      </c>
      <c r="DB36" s="72">
        <v>2</v>
      </c>
      <c r="DC36" s="72">
        <v>2</v>
      </c>
      <c r="DD36" s="72">
        <v>2</v>
      </c>
      <c r="DE36" s="72">
        <v>2</v>
      </c>
      <c r="DF36" s="72">
        <v>2</v>
      </c>
      <c r="DG36" s="72">
        <v>2</v>
      </c>
      <c r="DH36" s="65">
        <f t="shared" si="17"/>
        <v>2</v>
      </c>
      <c r="DI36" s="72">
        <v>8.2</v>
      </c>
      <c r="DJ36" s="72">
        <v>6.6</v>
      </c>
      <c r="DK36" s="72">
        <v>7.4</v>
      </c>
      <c r="DL36" s="72">
        <v>6.5</v>
      </c>
      <c r="DM36" s="72">
        <v>7.8</v>
      </c>
      <c r="DN36" s="72">
        <v>7.9</v>
      </c>
      <c r="DO36" s="72">
        <v>7.1</v>
      </c>
      <c r="DP36" s="72">
        <v>6.9</v>
      </c>
      <c r="DQ36" s="72">
        <v>7.8</v>
      </c>
      <c r="DR36" s="72">
        <v>7.4</v>
      </c>
      <c r="DS36" s="65">
        <f t="shared" si="18"/>
        <v>7.36</v>
      </c>
      <c r="DT36" s="33">
        <v>11</v>
      </c>
      <c r="DU36" s="33">
        <v>10</v>
      </c>
      <c r="DV36" s="33">
        <v>8</v>
      </c>
      <c r="DW36" s="33">
        <v>9</v>
      </c>
      <c r="DX36" s="33">
        <v>8</v>
      </c>
      <c r="DY36" s="65">
        <f t="shared" si="19"/>
        <v>9.2</v>
      </c>
      <c r="DZ36" s="91">
        <f t="shared" si="2"/>
        <v>100</v>
      </c>
      <c r="EA36" s="91">
        <f t="shared" si="2"/>
        <v>90.9090909090909</v>
      </c>
      <c r="EB36" s="91">
        <f t="shared" si="2"/>
        <v>88.8888888888889</v>
      </c>
      <c r="EC36" s="91">
        <f t="shared" si="2"/>
        <v>100</v>
      </c>
      <c r="ED36" s="91">
        <f t="shared" si="2"/>
        <v>72.7272727272727</v>
      </c>
      <c r="EE36" s="106">
        <f t="shared" si="20"/>
        <v>90.5050505050505</v>
      </c>
      <c r="EF36" s="107">
        <v>206</v>
      </c>
      <c r="EG36" s="109">
        <v>154</v>
      </c>
      <c r="EH36" s="109">
        <v>264</v>
      </c>
      <c r="EI36" s="109">
        <v>303</v>
      </c>
      <c r="EJ36" s="109">
        <v>244</v>
      </c>
      <c r="EK36" s="65">
        <f t="shared" si="3"/>
        <v>234.2</v>
      </c>
      <c r="EL36" s="65">
        <f t="shared" si="21"/>
        <v>1171</v>
      </c>
      <c r="EM36" s="110">
        <v>2.1</v>
      </c>
      <c r="EN36" s="109">
        <v>1.23</v>
      </c>
      <c r="EO36" s="109">
        <v>2.24</v>
      </c>
      <c r="EP36" s="109">
        <v>2.93</v>
      </c>
      <c r="EQ36" s="109">
        <v>2.35</v>
      </c>
      <c r="ER36" s="65">
        <f t="shared" si="22"/>
        <v>2.17</v>
      </c>
      <c r="ES36" s="114">
        <f t="shared" si="23"/>
        <v>86.8</v>
      </c>
      <c r="ET36" s="114">
        <f>EY36*'[1]50 gi chọn'!ER34</f>
        <v>45</v>
      </c>
      <c r="EU36" s="115">
        <f t="shared" si="24"/>
        <v>22.5</v>
      </c>
      <c r="EV36" s="115">
        <f t="shared" si="25"/>
        <v>43.4</v>
      </c>
      <c r="EW36" s="128">
        <f t="shared" si="26"/>
        <v>0.518433179723502</v>
      </c>
      <c r="EX36" s="110">
        <v>40</v>
      </c>
      <c r="EY36" s="129">
        <f t="shared" si="27"/>
        <v>38</v>
      </c>
      <c r="EZ36" s="33">
        <v>1</v>
      </c>
      <c r="FA36" s="33">
        <v>1</v>
      </c>
      <c r="FB36" s="33">
        <v>1</v>
      </c>
      <c r="FC36" s="48"/>
      <c r="FD36" s="130">
        <f t="shared" si="28"/>
        <v>0</v>
      </c>
      <c r="FE36" s="33">
        <v>2</v>
      </c>
      <c r="FF36" s="130">
        <v>5</v>
      </c>
      <c r="FG36" s="33">
        <v>0</v>
      </c>
      <c r="FH36" s="130">
        <f t="shared" si="29"/>
        <v>0</v>
      </c>
      <c r="FI36" s="134"/>
    </row>
    <row r="37" spans="1:165">
      <c r="A37" s="33">
        <v>33</v>
      </c>
      <c r="B37" s="34" t="s">
        <v>147</v>
      </c>
      <c r="C37" s="35">
        <v>15440</v>
      </c>
      <c r="D37" s="36" t="s">
        <v>148</v>
      </c>
      <c r="E37" s="36" t="s">
        <v>149</v>
      </c>
      <c r="F37" s="36" t="s">
        <v>82</v>
      </c>
      <c r="G37" s="37">
        <v>44928</v>
      </c>
      <c r="H37" s="37">
        <v>44937</v>
      </c>
      <c r="I37" s="37">
        <v>44964</v>
      </c>
      <c r="J37" s="48">
        <f t="shared" si="0"/>
        <v>36</v>
      </c>
      <c r="K37" s="48">
        <v>19</v>
      </c>
      <c r="L37" s="37">
        <v>45013</v>
      </c>
      <c r="M37" s="48">
        <f t="shared" si="4"/>
        <v>49</v>
      </c>
      <c r="N37" s="37">
        <v>45067</v>
      </c>
      <c r="O37" s="48">
        <f t="shared" si="5"/>
        <v>103</v>
      </c>
      <c r="P37" s="37">
        <v>45074</v>
      </c>
      <c r="Q37" s="48">
        <f t="shared" si="1"/>
        <v>7</v>
      </c>
      <c r="R37" s="48">
        <f t="shared" si="6"/>
        <v>110</v>
      </c>
      <c r="S37" s="48">
        <f t="shared" si="7"/>
        <v>146</v>
      </c>
      <c r="T37" s="33">
        <v>3</v>
      </c>
      <c r="U37" s="33">
        <v>2</v>
      </c>
      <c r="V37" s="33">
        <v>6</v>
      </c>
      <c r="W37" s="33">
        <v>6</v>
      </c>
      <c r="X37" s="33">
        <v>8</v>
      </c>
      <c r="Y37" s="33">
        <v>9</v>
      </c>
      <c r="Z37" s="33">
        <v>8</v>
      </c>
      <c r="AA37" s="33">
        <v>10</v>
      </c>
      <c r="AB37" s="33">
        <v>9</v>
      </c>
      <c r="AC37" s="33">
        <v>9</v>
      </c>
      <c r="AD37" s="33">
        <v>9</v>
      </c>
      <c r="AE37" s="33">
        <v>8</v>
      </c>
      <c r="AF37" s="65">
        <f t="shared" si="8"/>
        <v>8.2</v>
      </c>
      <c r="AG37" s="72">
        <f t="shared" si="9"/>
        <v>3</v>
      </c>
      <c r="AH37" s="33">
        <v>4</v>
      </c>
      <c r="AI37" s="33">
        <v>1</v>
      </c>
      <c r="AJ37" s="33">
        <v>1</v>
      </c>
      <c r="AK37" s="33">
        <v>42</v>
      </c>
      <c r="AL37" s="33">
        <v>44</v>
      </c>
      <c r="AM37" s="33">
        <v>40</v>
      </c>
      <c r="AN37" s="33">
        <v>38</v>
      </c>
      <c r="AO37" s="33">
        <v>42</v>
      </c>
      <c r="AP37" s="33">
        <v>46</v>
      </c>
      <c r="AQ37" s="33">
        <v>48</v>
      </c>
      <c r="AR37" s="33">
        <v>45</v>
      </c>
      <c r="AS37" s="33">
        <v>46</v>
      </c>
      <c r="AT37" s="33">
        <v>48</v>
      </c>
      <c r="AU37" s="65">
        <f t="shared" si="10"/>
        <v>43.9</v>
      </c>
      <c r="AV37" s="72">
        <f t="shared" si="11"/>
        <v>3</v>
      </c>
      <c r="AW37" s="33" t="s">
        <v>74</v>
      </c>
      <c r="AX37" s="33">
        <v>5</v>
      </c>
      <c r="AY37" s="33">
        <v>7</v>
      </c>
      <c r="AZ37" s="33">
        <v>6</v>
      </c>
      <c r="BA37" s="33">
        <v>6</v>
      </c>
      <c r="BB37" s="33">
        <v>5</v>
      </c>
      <c r="BC37" s="33">
        <v>6</v>
      </c>
      <c r="BD37" s="33">
        <v>5</v>
      </c>
      <c r="BE37" s="33">
        <v>7</v>
      </c>
      <c r="BF37" s="33">
        <v>4</v>
      </c>
      <c r="BG37" s="33">
        <v>6</v>
      </c>
      <c r="BH37" s="87">
        <f t="shared" si="12"/>
        <v>5.7</v>
      </c>
      <c r="BI37" s="33">
        <v>2</v>
      </c>
      <c r="BJ37" s="72">
        <v>1</v>
      </c>
      <c r="BK37" s="72">
        <v>5.5</v>
      </c>
      <c r="BL37" s="72">
        <v>5.5</v>
      </c>
      <c r="BM37" s="72">
        <v>5.5</v>
      </c>
      <c r="BN37" s="72">
        <v>5</v>
      </c>
      <c r="BO37" s="72">
        <v>5.7</v>
      </c>
      <c r="BP37" s="72">
        <v>5</v>
      </c>
      <c r="BQ37" s="72">
        <v>5.6</v>
      </c>
      <c r="BR37" s="72">
        <v>5.4</v>
      </c>
      <c r="BS37" s="72">
        <v>5.7</v>
      </c>
      <c r="BT37" s="72">
        <v>5.5</v>
      </c>
      <c r="BU37" s="87">
        <f t="shared" si="13"/>
        <v>5.44</v>
      </c>
      <c r="BV37" s="72">
        <v>7.5</v>
      </c>
      <c r="BW37" s="72">
        <v>8</v>
      </c>
      <c r="BX37" s="72">
        <v>7.5</v>
      </c>
      <c r="BY37" s="72">
        <v>7.2</v>
      </c>
      <c r="BZ37" s="72">
        <v>6.8</v>
      </c>
      <c r="CA37" s="72">
        <v>7</v>
      </c>
      <c r="CB37" s="72">
        <v>7.4</v>
      </c>
      <c r="CC37" s="72">
        <v>7.2</v>
      </c>
      <c r="CD37" s="72">
        <v>7.8</v>
      </c>
      <c r="CE37" s="72">
        <v>7.5</v>
      </c>
      <c r="CF37" s="87">
        <f t="shared" si="14"/>
        <v>7.39</v>
      </c>
      <c r="CG37" s="87">
        <f t="shared" si="15"/>
        <v>0.736129905277402</v>
      </c>
      <c r="CH37" s="72">
        <v>1</v>
      </c>
      <c r="CI37" s="72">
        <v>1</v>
      </c>
      <c r="CJ37" s="72">
        <v>5</v>
      </c>
      <c r="CK37" s="72">
        <v>7</v>
      </c>
      <c r="CL37" s="72">
        <v>3</v>
      </c>
      <c r="CM37" s="72">
        <v>4.8</v>
      </c>
      <c r="CN37" s="72">
        <v>5</v>
      </c>
      <c r="CO37" s="72">
        <v>5.5</v>
      </c>
      <c r="CP37" s="72">
        <v>4</v>
      </c>
      <c r="CQ37" s="72">
        <v>5</v>
      </c>
      <c r="CR37" s="72">
        <v>6</v>
      </c>
      <c r="CS37" s="72">
        <v>6</v>
      </c>
      <c r="CT37" s="72">
        <v>6</v>
      </c>
      <c r="CU37" s="72">
        <v>5.1</v>
      </c>
      <c r="CV37" s="72">
        <v>5.8</v>
      </c>
      <c r="CW37" s="65">
        <f t="shared" si="16"/>
        <v>5.32</v>
      </c>
      <c r="CX37" s="72">
        <v>9</v>
      </c>
      <c r="CY37" s="72">
        <v>9</v>
      </c>
      <c r="CZ37" s="72">
        <v>12</v>
      </c>
      <c r="DA37" s="72">
        <v>9</v>
      </c>
      <c r="DB37" s="72">
        <v>10</v>
      </c>
      <c r="DC37" s="72">
        <v>13</v>
      </c>
      <c r="DD37" s="72">
        <v>10</v>
      </c>
      <c r="DE37" s="72">
        <v>9</v>
      </c>
      <c r="DF37" s="72">
        <v>10</v>
      </c>
      <c r="DG37" s="72">
        <v>10</v>
      </c>
      <c r="DH37" s="65">
        <f t="shared" si="17"/>
        <v>10.1</v>
      </c>
      <c r="DI37" s="72">
        <v>7.8</v>
      </c>
      <c r="DJ37" s="72">
        <v>7.4</v>
      </c>
      <c r="DK37" s="72">
        <v>7.5</v>
      </c>
      <c r="DL37" s="72">
        <v>7.4</v>
      </c>
      <c r="DM37" s="72">
        <v>7.4</v>
      </c>
      <c r="DN37" s="72">
        <v>7.3</v>
      </c>
      <c r="DO37" s="72">
        <v>7.6</v>
      </c>
      <c r="DP37" s="72">
        <v>7.4</v>
      </c>
      <c r="DQ37" s="72">
        <v>7.5</v>
      </c>
      <c r="DR37" s="72">
        <v>7.4</v>
      </c>
      <c r="DS37" s="65">
        <f t="shared" si="18"/>
        <v>7.47</v>
      </c>
      <c r="DT37" s="33">
        <v>4</v>
      </c>
      <c r="DU37" s="33">
        <v>4</v>
      </c>
      <c r="DV37" s="33">
        <v>4</v>
      </c>
      <c r="DW37" s="33">
        <v>4</v>
      </c>
      <c r="DX37" s="33">
        <v>3</v>
      </c>
      <c r="DY37" s="65">
        <f t="shared" si="19"/>
        <v>3.8</v>
      </c>
      <c r="DZ37" s="91">
        <f t="shared" ref="DZ37:ED54" si="30">(DT37/AY37)*100</f>
        <v>57.1428571428571</v>
      </c>
      <c r="EA37" s="91">
        <f t="shared" si="30"/>
        <v>66.6666666666667</v>
      </c>
      <c r="EB37" s="91">
        <f t="shared" si="30"/>
        <v>66.6666666666667</v>
      </c>
      <c r="EC37" s="91">
        <f t="shared" si="30"/>
        <v>80</v>
      </c>
      <c r="ED37" s="91">
        <f t="shared" si="30"/>
        <v>50</v>
      </c>
      <c r="EE37" s="106">
        <f t="shared" si="20"/>
        <v>64.0952380952381</v>
      </c>
      <c r="EF37" s="107">
        <v>22</v>
      </c>
      <c r="EG37" s="109">
        <v>12</v>
      </c>
      <c r="EH37" s="109">
        <v>18</v>
      </c>
      <c r="EI37" s="109">
        <v>11</v>
      </c>
      <c r="EJ37" s="109">
        <v>12</v>
      </c>
      <c r="EK37" s="65">
        <f t="shared" si="3"/>
        <v>15</v>
      </c>
      <c r="EL37" s="65">
        <f t="shared" si="21"/>
        <v>75</v>
      </c>
      <c r="EM37" s="110">
        <v>2</v>
      </c>
      <c r="EN37" s="109">
        <v>1.9</v>
      </c>
      <c r="EO37" s="109">
        <v>2.62</v>
      </c>
      <c r="EP37" s="109">
        <v>2.5</v>
      </c>
      <c r="EQ37" s="109">
        <v>1.8</v>
      </c>
      <c r="ER37" s="65">
        <f t="shared" si="22"/>
        <v>2.164</v>
      </c>
      <c r="ES37" s="114">
        <f t="shared" si="23"/>
        <v>86.56</v>
      </c>
      <c r="ET37" s="114">
        <f>EY37*'[1]50 gi chọn'!ER35</f>
        <v>64.2857142857143</v>
      </c>
      <c r="EU37" s="115">
        <f t="shared" si="24"/>
        <v>32.1428571428571</v>
      </c>
      <c r="EV37" s="115">
        <f t="shared" si="25"/>
        <v>43.28</v>
      </c>
      <c r="EW37" s="128">
        <f t="shared" si="26"/>
        <v>0.742672299973594</v>
      </c>
      <c r="EX37" s="110">
        <v>40</v>
      </c>
      <c r="EY37" s="129">
        <f t="shared" si="27"/>
        <v>40</v>
      </c>
      <c r="EZ37" s="33">
        <v>1</v>
      </c>
      <c r="FA37" s="33">
        <v>1</v>
      </c>
      <c r="FB37" s="33">
        <v>1</v>
      </c>
      <c r="FC37" s="48"/>
      <c r="FD37" s="130">
        <f t="shared" si="28"/>
        <v>0</v>
      </c>
      <c r="FE37" s="33"/>
      <c r="FF37" s="130">
        <v>0</v>
      </c>
      <c r="FG37" s="33">
        <v>0</v>
      </c>
      <c r="FH37" s="130">
        <f t="shared" si="29"/>
        <v>0</v>
      </c>
      <c r="FI37" s="134"/>
    </row>
    <row r="38" spans="1:165">
      <c r="A38" s="33">
        <v>34</v>
      </c>
      <c r="B38" s="34" t="s">
        <v>150</v>
      </c>
      <c r="C38" s="35">
        <v>16416</v>
      </c>
      <c r="D38" s="38" t="s">
        <v>151</v>
      </c>
      <c r="E38" s="36" t="s">
        <v>116</v>
      </c>
      <c r="F38" s="36" t="s">
        <v>73</v>
      </c>
      <c r="G38" s="37">
        <v>44928</v>
      </c>
      <c r="H38" s="37">
        <v>44933</v>
      </c>
      <c r="I38" s="37">
        <v>44955</v>
      </c>
      <c r="J38" s="48">
        <f t="shared" si="0"/>
        <v>27</v>
      </c>
      <c r="K38" s="48">
        <v>19</v>
      </c>
      <c r="L38" s="37">
        <v>45001</v>
      </c>
      <c r="M38" s="48">
        <f t="shared" si="4"/>
        <v>46</v>
      </c>
      <c r="N38" s="37">
        <v>45053</v>
      </c>
      <c r="O38" s="48">
        <f t="shared" si="5"/>
        <v>98</v>
      </c>
      <c r="P38" s="37">
        <v>45074</v>
      </c>
      <c r="Q38" s="48">
        <f t="shared" si="1"/>
        <v>21</v>
      </c>
      <c r="R38" s="48">
        <f t="shared" si="6"/>
        <v>119</v>
      </c>
      <c r="S38" s="48">
        <f t="shared" si="7"/>
        <v>146</v>
      </c>
      <c r="T38" s="33">
        <v>5</v>
      </c>
      <c r="U38" s="33">
        <v>2</v>
      </c>
      <c r="V38" s="33">
        <v>10</v>
      </c>
      <c r="W38" s="33">
        <v>8</v>
      </c>
      <c r="X38" s="33">
        <v>10</v>
      </c>
      <c r="Y38" s="33">
        <v>10</v>
      </c>
      <c r="Z38" s="33">
        <v>9</v>
      </c>
      <c r="AA38" s="33">
        <v>10</v>
      </c>
      <c r="AB38" s="33">
        <v>9</v>
      </c>
      <c r="AC38" s="33">
        <v>10</v>
      </c>
      <c r="AD38" s="33">
        <v>9</v>
      </c>
      <c r="AE38" s="33">
        <v>10</v>
      </c>
      <c r="AF38" s="65">
        <f t="shared" si="8"/>
        <v>9.5</v>
      </c>
      <c r="AG38" s="72">
        <f t="shared" si="9"/>
        <v>3</v>
      </c>
      <c r="AH38" s="33">
        <v>4</v>
      </c>
      <c r="AI38" s="33">
        <v>2</v>
      </c>
      <c r="AJ38" s="33">
        <v>1</v>
      </c>
      <c r="AK38" s="33">
        <v>50</v>
      </c>
      <c r="AL38" s="33">
        <v>44</v>
      </c>
      <c r="AM38" s="33">
        <v>47</v>
      </c>
      <c r="AN38" s="33">
        <v>43</v>
      </c>
      <c r="AO38" s="33">
        <v>46</v>
      </c>
      <c r="AP38" s="33">
        <v>55</v>
      </c>
      <c r="AQ38" s="33">
        <v>50</v>
      </c>
      <c r="AR38" s="33">
        <v>47</v>
      </c>
      <c r="AS38" s="33">
        <v>49</v>
      </c>
      <c r="AT38" s="33">
        <v>50</v>
      </c>
      <c r="AU38" s="65">
        <f t="shared" si="10"/>
        <v>48.1</v>
      </c>
      <c r="AV38" s="72">
        <f t="shared" si="11"/>
        <v>3</v>
      </c>
      <c r="AW38" s="33" t="s">
        <v>74</v>
      </c>
      <c r="AX38" s="33">
        <v>6</v>
      </c>
      <c r="AY38" s="33">
        <v>7</v>
      </c>
      <c r="AZ38" s="33">
        <v>6</v>
      </c>
      <c r="BA38" s="33">
        <v>6</v>
      </c>
      <c r="BB38" s="33">
        <v>8</v>
      </c>
      <c r="BC38" s="33">
        <v>6</v>
      </c>
      <c r="BD38" s="33">
        <v>7</v>
      </c>
      <c r="BE38" s="33">
        <v>8</v>
      </c>
      <c r="BF38" s="33">
        <v>8</v>
      </c>
      <c r="BG38" s="33">
        <v>8</v>
      </c>
      <c r="BH38" s="87">
        <f t="shared" si="12"/>
        <v>7</v>
      </c>
      <c r="BI38" s="33">
        <v>2</v>
      </c>
      <c r="BJ38" s="72">
        <v>5</v>
      </c>
      <c r="BK38" s="72">
        <v>6.5</v>
      </c>
      <c r="BL38" s="72">
        <v>5</v>
      </c>
      <c r="BM38" s="72">
        <v>5.3</v>
      </c>
      <c r="BN38" s="72">
        <v>5</v>
      </c>
      <c r="BO38" s="72">
        <v>5.5</v>
      </c>
      <c r="BP38" s="72">
        <v>5.7</v>
      </c>
      <c r="BQ38" s="72">
        <v>5.8</v>
      </c>
      <c r="BR38" s="72">
        <v>5.9</v>
      </c>
      <c r="BS38" s="72">
        <v>5.7</v>
      </c>
      <c r="BT38" s="72">
        <v>5.7</v>
      </c>
      <c r="BU38" s="87">
        <f t="shared" si="13"/>
        <v>5.61</v>
      </c>
      <c r="BV38" s="72">
        <v>6.5</v>
      </c>
      <c r="BW38" s="72">
        <v>6</v>
      </c>
      <c r="BX38" s="72">
        <v>6</v>
      </c>
      <c r="BY38" s="72">
        <v>6.2</v>
      </c>
      <c r="BZ38" s="72">
        <v>6.2</v>
      </c>
      <c r="CA38" s="90">
        <v>6.2</v>
      </c>
      <c r="CB38" s="72">
        <v>6.8</v>
      </c>
      <c r="CC38" s="72">
        <v>6.5</v>
      </c>
      <c r="CD38" s="72">
        <v>6</v>
      </c>
      <c r="CE38" s="72">
        <v>6.8</v>
      </c>
      <c r="CF38" s="87">
        <f t="shared" si="14"/>
        <v>6.32</v>
      </c>
      <c r="CG38" s="87">
        <f t="shared" si="15"/>
        <v>0.887658227848101</v>
      </c>
      <c r="CH38" s="72">
        <v>1</v>
      </c>
      <c r="CI38" s="72">
        <v>1</v>
      </c>
      <c r="CJ38" s="72">
        <v>5</v>
      </c>
      <c r="CK38" s="72">
        <v>7</v>
      </c>
      <c r="CL38" s="72">
        <v>5</v>
      </c>
      <c r="CM38" s="72">
        <v>6.5</v>
      </c>
      <c r="CN38" s="72">
        <v>7</v>
      </c>
      <c r="CO38" s="72">
        <v>6.5</v>
      </c>
      <c r="CP38" s="72">
        <v>8</v>
      </c>
      <c r="CQ38" s="72">
        <v>7</v>
      </c>
      <c r="CR38" s="72">
        <v>8</v>
      </c>
      <c r="CS38" s="72">
        <v>8</v>
      </c>
      <c r="CT38" s="72">
        <v>6.5</v>
      </c>
      <c r="CU38" s="72">
        <v>8</v>
      </c>
      <c r="CV38" s="72">
        <v>8</v>
      </c>
      <c r="CW38" s="65">
        <f t="shared" si="16"/>
        <v>7.35</v>
      </c>
      <c r="CX38" s="72">
        <v>4</v>
      </c>
      <c r="CY38" s="72">
        <v>3</v>
      </c>
      <c r="CZ38" s="72">
        <v>4</v>
      </c>
      <c r="DA38" s="72">
        <v>5</v>
      </c>
      <c r="DB38" s="72">
        <v>3</v>
      </c>
      <c r="DC38" s="72">
        <v>3</v>
      </c>
      <c r="DD38" s="72">
        <v>5</v>
      </c>
      <c r="DE38" s="72">
        <v>3</v>
      </c>
      <c r="DF38" s="72">
        <v>3</v>
      </c>
      <c r="DG38" s="72">
        <v>3</v>
      </c>
      <c r="DH38" s="65">
        <f t="shared" si="17"/>
        <v>3.6</v>
      </c>
      <c r="DI38" s="72">
        <v>7</v>
      </c>
      <c r="DJ38" s="72">
        <v>7.3</v>
      </c>
      <c r="DK38" s="72">
        <v>7</v>
      </c>
      <c r="DL38" s="72">
        <v>7</v>
      </c>
      <c r="DM38" s="72">
        <v>7.5</v>
      </c>
      <c r="DN38" s="72">
        <v>7.4</v>
      </c>
      <c r="DO38" s="72">
        <v>7.2</v>
      </c>
      <c r="DP38" s="72">
        <v>7.1</v>
      </c>
      <c r="DQ38" s="72">
        <v>7.1</v>
      </c>
      <c r="DR38" s="72">
        <v>7.2</v>
      </c>
      <c r="DS38" s="65">
        <f t="shared" si="18"/>
        <v>7.18</v>
      </c>
      <c r="DT38" s="33">
        <v>5</v>
      </c>
      <c r="DU38" s="33">
        <v>3</v>
      </c>
      <c r="DV38" s="33">
        <v>3</v>
      </c>
      <c r="DW38" s="33">
        <v>6</v>
      </c>
      <c r="DX38" s="33">
        <v>6</v>
      </c>
      <c r="DY38" s="65">
        <f t="shared" si="19"/>
        <v>4.6</v>
      </c>
      <c r="DZ38" s="91">
        <f t="shared" si="30"/>
        <v>71.4285714285714</v>
      </c>
      <c r="EA38" s="91">
        <f t="shared" si="30"/>
        <v>50</v>
      </c>
      <c r="EB38" s="91">
        <f t="shared" si="30"/>
        <v>50</v>
      </c>
      <c r="EC38" s="91">
        <f t="shared" si="30"/>
        <v>75</v>
      </c>
      <c r="ED38" s="91">
        <f t="shared" si="30"/>
        <v>100</v>
      </c>
      <c r="EE38" s="106">
        <f t="shared" si="20"/>
        <v>69.2857142857143</v>
      </c>
      <c r="EF38" s="107">
        <v>23</v>
      </c>
      <c r="EG38" s="109">
        <v>26</v>
      </c>
      <c r="EH38" s="109">
        <v>29</v>
      </c>
      <c r="EI38" s="109">
        <v>19</v>
      </c>
      <c r="EJ38" s="109">
        <v>21</v>
      </c>
      <c r="EK38" s="65">
        <f t="shared" si="3"/>
        <v>23.6</v>
      </c>
      <c r="EL38" s="65">
        <f t="shared" si="21"/>
        <v>118</v>
      </c>
      <c r="EM38" s="110">
        <v>3.74</v>
      </c>
      <c r="EN38" s="109">
        <v>3.4</v>
      </c>
      <c r="EO38" s="109">
        <v>4.43</v>
      </c>
      <c r="EP38" s="109">
        <v>2.3</v>
      </c>
      <c r="EQ38" s="109">
        <v>2.8</v>
      </c>
      <c r="ER38" s="65">
        <f t="shared" si="22"/>
        <v>3.334</v>
      </c>
      <c r="ES38" s="114">
        <f t="shared" si="23"/>
        <v>133.36</v>
      </c>
      <c r="ET38" s="114">
        <f>EY38*'[1]50 gi chọn'!ER36</f>
        <v>83.3333333333333</v>
      </c>
      <c r="EU38" s="115">
        <f t="shared" si="24"/>
        <v>41.6666666666667</v>
      </c>
      <c r="EV38" s="115">
        <f t="shared" si="25"/>
        <v>66.68</v>
      </c>
      <c r="EW38" s="128">
        <f t="shared" si="26"/>
        <v>0.624875024995001</v>
      </c>
      <c r="EX38" s="110">
        <v>40</v>
      </c>
      <c r="EY38" s="129">
        <f t="shared" si="27"/>
        <v>40</v>
      </c>
      <c r="EZ38" s="33">
        <v>1</v>
      </c>
      <c r="FA38" s="33">
        <v>1</v>
      </c>
      <c r="FB38" s="33">
        <v>1</v>
      </c>
      <c r="FC38" s="48"/>
      <c r="FD38" s="130">
        <f t="shared" si="28"/>
        <v>0</v>
      </c>
      <c r="FE38" s="33"/>
      <c r="FF38" s="130">
        <v>0</v>
      </c>
      <c r="FG38" s="33">
        <v>0</v>
      </c>
      <c r="FH38" s="130">
        <f t="shared" si="29"/>
        <v>0</v>
      </c>
      <c r="FI38" s="134"/>
    </row>
    <row r="39" spans="1:165">
      <c r="A39" s="33">
        <v>35</v>
      </c>
      <c r="B39" s="34" t="s">
        <v>152</v>
      </c>
      <c r="C39" s="35">
        <v>16419</v>
      </c>
      <c r="D39" s="36" t="s">
        <v>96</v>
      </c>
      <c r="E39" s="36" t="s">
        <v>132</v>
      </c>
      <c r="F39" s="36" t="s">
        <v>153</v>
      </c>
      <c r="G39" s="37">
        <v>44928</v>
      </c>
      <c r="H39" s="37">
        <v>44935</v>
      </c>
      <c r="I39" s="37">
        <v>44955</v>
      </c>
      <c r="J39" s="48">
        <f t="shared" si="0"/>
        <v>27</v>
      </c>
      <c r="K39" s="48">
        <v>19</v>
      </c>
      <c r="L39" s="37">
        <v>45001</v>
      </c>
      <c r="M39" s="48">
        <f t="shared" si="4"/>
        <v>46</v>
      </c>
      <c r="N39" s="37">
        <v>45053</v>
      </c>
      <c r="O39" s="48">
        <f t="shared" si="5"/>
        <v>98</v>
      </c>
      <c r="P39" s="37">
        <v>45074</v>
      </c>
      <c r="Q39" s="48">
        <f t="shared" si="1"/>
        <v>21</v>
      </c>
      <c r="R39" s="48">
        <f t="shared" si="6"/>
        <v>119</v>
      </c>
      <c r="S39" s="48">
        <f t="shared" si="7"/>
        <v>146</v>
      </c>
      <c r="T39" s="33">
        <v>3</v>
      </c>
      <c r="U39" s="33">
        <v>2</v>
      </c>
      <c r="V39" s="33">
        <v>9</v>
      </c>
      <c r="W39" s="33">
        <v>11</v>
      </c>
      <c r="X39" s="33">
        <v>9</v>
      </c>
      <c r="Y39" s="33">
        <v>10</v>
      </c>
      <c r="Z39" s="33">
        <v>11</v>
      </c>
      <c r="AA39" s="33">
        <v>9</v>
      </c>
      <c r="AB39" s="33">
        <v>10</v>
      </c>
      <c r="AC39" s="33">
        <v>10</v>
      </c>
      <c r="AD39" s="33">
        <v>10</v>
      </c>
      <c r="AE39" s="33">
        <v>9</v>
      </c>
      <c r="AF39" s="65">
        <f t="shared" si="8"/>
        <v>9.8</v>
      </c>
      <c r="AG39" s="72">
        <f t="shared" si="9"/>
        <v>3</v>
      </c>
      <c r="AH39" s="33">
        <v>4</v>
      </c>
      <c r="AI39" s="33">
        <v>3</v>
      </c>
      <c r="AJ39" s="33">
        <v>1</v>
      </c>
      <c r="AK39" s="33">
        <v>44</v>
      </c>
      <c r="AL39" s="33">
        <v>39</v>
      </c>
      <c r="AM39" s="33">
        <v>38</v>
      </c>
      <c r="AN39" s="33">
        <v>43</v>
      </c>
      <c r="AO39" s="33">
        <v>46</v>
      </c>
      <c r="AP39" s="33">
        <v>42</v>
      </c>
      <c r="AQ39" s="33">
        <v>40</v>
      </c>
      <c r="AR39" s="33">
        <v>42</v>
      </c>
      <c r="AS39" s="33">
        <v>41</v>
      </c>
      <c r="AT39" s="33">
        <v>46</v>
      </c>
      <c r="AU39" s="65">
        <f t="shared" si="10"/>
        <v>42.1</v>
      </c>
      <c r="AV39" s="72">
        <f t="shared" si="11"/>
        <v>3</v>
      </c>
      <c r="AW39" s="33" t="s">
        <v>74</v>
      </c>
      <c r="AX39" s="33">
        <v>4</v>
      </c>
      <c r="AY39" s="33">
        <v>5</v>
      </c>
      <c r="AZ39" s="33">
        <v>5</v>
      </c>
      <c r="BA39" s="33">
        <v>4</v>
      </c>
      <c r="BB39" s="33">
        <v>5</v>
      </c>
      <c r="BC39" s="33">
        <v>4</v>
      </c>
      <c r="BD39" s="33">
        <v>5</v>
      </c>
      <c r="BE39" s="33">
        <v>4</v>
      </c>
      <c r="BF39" s="33">
        <v>4</v>
      </c>
      <c r="BG39" s="33">
        <v>4</v>
      </c>
      <c r="BH39" s="87">
        <f t="shared" si="12"/>
        <v>4.4</v>
      </c>
      <c r="BI39" s="33">
        <v>2</v>
      </c>
      <c r="BJ39" s="72">
        <v>3</v>
      </c>
      <c r="BK39" s="72">
        <v>4.9</v>
      </c>
      <c r="BL39" s="72">
        <v>5.5</v>
      </c>
      <c r="BM39" s="72">
        <v>5.2</v>
      </c>
      <c r="BN39" s="72">
        <v>5.2</v>
      </c>
      <c r="BO39" s="72">
        <v>5.3</v>
      </c>
      <c r="BP39" s="72">
        <v>5.2</v>
      </c>
      <c r="BQ39" s="72">
        <v>4.6</v>
      </c>
      <c r="BR39" s="72">
        <v>4.2</v>
      </c>
      <c r="BS39" s="72">
        <v>5</v>
      </c>
      <c r="BT39" s="72">
        <v>4.7</v>
      </c>
      <c r="BU39" s="87">
        <f t="shared" si="13"/>
        <v>4.98</v>
      </c>
      <c r="BV39" s="72">
        <v>7.1</v>
      </c>
      <c r="BW39" s="72">
        <v>7.2</v>
      </c>
      <c r="BX39" s="72">
        <v>6.5</v>
      </c>
      <c r="BY39" s="72">
        <v>6.5</v>
      </c>
      <c r="BZ39" s="72">
        <v>5.8</v>
      </c>
      <c r="CA39" s="72">
        <v>6.2</v>
      </c>
      <c r="CB39" s="72">
        <v>6.2</v>
      </c>
      <c r="CC39" s="72">
        <v>6.2</v>
      </c>
      <c r="CD39" s="72">
        <v>6</v>
      </c>
      <c r="CE39" s="72">
        <v>6.2</v>
      </c>
      <c r="CF39" s="87">
        <f t="shared" si="14"/>
        <v>6.39</v>
      </c>
      <c r="CG39" s="87">
        <f t="shared" si="15"/>
        <v>0.779342723004695</v>
      </c>
      <c r="CH39" s="72">
        <v>1</v>
      </c>
      <c r="CI39" s="72">
        <v>1</v>
      </c>
      <c r="CJ39" s="72">
        <v>5</v>
      </c>
      <c r="CK39" s="72">
        <v>7</v>
      </c>
      <c r="CL39" s="72">
        <v>3</v>
      </c>
      <c r="CM39" s="72">
        <v>8.5</v>
      </c>
      <c r="CN39" s="72">
        <v>7</v>
      </c>
      <c r="CO39" s="72">
        <v>7</v>
      </c>
      <c r="CP39" s="72">
        <v>7.5</v>
      </c>
      <c r="CQ39" s="72">
        <v>7.5</v>
      </c>
      <c r="CR39" s="72">
        <v>7</v>
      </c>
      <c r="CS39" s="72">
        <v>7</v>
      </c>
      <c r="CT39" s="72">
        <v>7</v>
      </c>
      <c r="CU39" s="72">
        <v>7.5</v>
      </c>
      <c r="CV39" s="72">
        <v>6.5</v>
      </c>
      <c r="CW39" s="65">
        <f t="shared" si="16"/>
        <v>7.25</v>
      </c>
      <c r="CX39" s="72">
        <v>6</v>
      </c>
      <c r="CY39" s="72">
        <v>3</v>
      </c>
      <c r="CZ39" s="72">
        <v>4</v>
      </c>
      <c r="DA39" s="72">
        <v>5</v>
      </c>
      <c r="DB39" s="72">
        <v>6</v>
      </c>
      <c r="DC39" s="72">
        <v>8</v>
      </c>
      <c r="DD39" s="72">
        <v>6</v>
      </c>
      <c r="DE39" s="72">
        <v>4</v>
      </c>
      <c r="DF39" s="72">
        <v>5</v>
      </c>
      <c r="DG39" s="72">
        <v>4</v>
      </c>
      <c r="DH39" s="65">
        <f t="shared" si="17"/>
        <v>5.1</v>
      </c>
      <c r="DI39" s="72">
        <v>4.7</v>
      </c>
      <c r="DJ39" s="72">
        <v>5.1</v>
      </c>
      <c r="DK39" s="72">
        <v>5.1</v>
      </c>
      <c r="DL39" s="72">
        <v>5</v>
      </c>
      <c r="DM39" s="72">
        <v>6.3</v>
      </c>
      <c r="DN39" s="72">
        <v>6.7</v>
      </c>
      <c r="DO39" s="72">
        <v>6.1</v>
      </c>
      <c r="DP39" s="72">
        <v>5.2</v>
      </c>
      <c r="DQ39" s="72">
        <v>5</v>
      </c>
      <c r="DR39" s="72">
        <v>4.8</v>
      </c>
      <c r="DS39" s="65">
        <f t="shared" si="18"/>
        <v>5.4</v>
      </c>
      <c r="DT39" s="33">
        <v>4</v>
      </c>
      <c r="DU39" s="33">
        <v>3</v>
      </c>
      <c r="DV39" s="33">
        <v>4</v>
      </c>
      <c r="DW39" s="33">
        <v>3</v>
      </c>
      <c r="DX39" s="33">
        <v>4</v>
      </c>
      <c r="DY39" s="65">
        <f t="shared" si="19"/>
        <v>3.6</v>
      </c>
      <c r="DZ39" s="91">
        <f t="shared" si="30"/>
        <v>80</v>
      </c>
      <c r="EA39" s="91">
        <f t="shared" si="30"/>
        <v>60</v>
      </c>
      <c r="EB39" s="91">
        <f t="shared" si="30"/>
        <v>100</v>
      </c>
      <c r="EC39" s="91">
        <f t="shared" si="30"/>
        <v>60</v>
      </c>
      <c r="ED39" s="91">
        <f t="shared" si="30"/>
        <v>100</v>
      </c>
      <c r="EE39" s="106">
        <f t="shared" si="20"/>
        <v>80</v>
      </c>
      <c r="EF39" s="107">
        <v>20</v>
      </c>
      <c r="EG39" s="109">
        <v>15</v>
      </c>
      <c r="EH39" s="109">
        <v>20</v>
      </c>
      <c r="EI39" s="109">
        <v>24</v>
      </c>
      <c r="EJ39" s="109">
        <v>13</v>
      </c>
      <c r="EK39" s="65">
        <f t="shared" si="3"/>
        <v>18.4</v>
      </c>
      <c r="EL39" s="65">
        <f t="shared" si="21"/>
        <v>92</v>
      </c>
      <c r="EM39" s="110">
        <v>2.1</v>
      </c>
      <c r="EN39" s="109">
        <v>1.9</v>
      </c>
      <c r="EO39" s="109">
        <v>2.6</v>
      </c>
      <c r="EP39" s="109">
        <v>3.45</v>
      </c>
      <c r="EQ39" s="109">
        <v>1.42</v>
      </c>
      <c r="ER39" s="65">
        <f t="shared" si="22"/>
        <v>2.294</v>
      </c>
      <c r="ES39" s="114">
        <f t="shared" si="23"/>
        <v>91.76</v>
      </c>
      <c r="ET39" s="114">
        <f>EY39*'[1]50 gi chọn'!ER37</f>
        <v>61</v>
      </c>
      <c r="EU39" s="115">
        <f t="shared" si="24"/>
        <v>30.5</v>
      </c>
      <c r="EV39" s="115">
        <f t="shared" si="25"/>
        <v>45.88</v>
      </c>
      <c r="EW39" s="128">
        <f t="shared" si="26"/>
        <v>0.664777680906713</v>
      </c>
      <c r="EX39" s="110">
        <v>40</v>
      </c>
      <c r="EY39" s="129">
        <f t="shared" si="27"/>
        <v>40</v>
      </c>
      <c r="EZ39" s="33">
        <v>1</v>
      </c>
      <c r="FA39" s="33">
        <v>1</v>
      </c>
      <c r="FB39" s="33">
        <v>1</v>
      </c>
      <c r="FC39" s="48"/>
      <c r="FD39" s="130">
        <f t="shared" si="28"/>
        <v>0</v>
      </c>
      <c r="FE39" s="33"/>
      <c r="FF39" s="130">
        <v>0</v>
      </c>
      <c r="FG39" s="33">
        <v>4</v>
      </c>
      <c r="FH39" s="130">
        <f t="shared" si="29"/>
        <v>4.34782608695652</v>
      </c>
      <c r="FI39" s="134"/>
    </row>
    <row r="40" spans="1:165">
      <c r="A40" s="33">
        <v>36</v>
      </c>
      <c r="B40" s="34" t="s">
        <v>154</v>
      </c>
      <c r="C40" s="35">
        <v>16423</v>
      </c>
      <c r="D40" s="38" t="s">
        <v>155</v>
      </c>
      <c r="E40" s="39" t="s">
        <v>156</v>
      </c>
      <c r="F40" s="36"/>
      <c r="G40" s="37">
        <v>44928</v>
      </c>
      <c r="H40" s="37">
        <v>44933</v>
      </c>
      <c r="I40" s="37">
        <v>44955</v>
      </c>
      <c r="J40" s="48">
        <f t="shared" si="0"/>
        <v>27</v>
      </c>
      <c r="K40" s="48">
        <v>19</v>
      </c>
      <c r="L40" s="37">
        <v>44996</v>
      </c>
      <c r="M40" s="48">
        <f t="shared" si="4"/>
        <v>41</v>
      </c>
      <c r="N40" s="37">
        <v>45053</v>
      </c>
      <c r="O40" s="48">
        <f t="shared" si="5"/>
        <v>98</v>
      </c>
      <c r="P40" s="37">
        <v>45074</v>
      </c>
      <c r="Q40" s="48">
        <f t="shared" si="1"/>
        <v>21</v>
      </c>
      <c r="R40" s="48">
        <f t="shared" si="6"/>
        <v>119</v>
      </c>
      <c r="S40" s="48">
        <f t="shared" si="7"/>
        <v>146</v>
      </c>
      <c r="T40" s="33">
        <v>5</v>
      </c>
      <c r="U40" s="33">
        <v>2</v>
      </c>
      <c r="V40" s="33">
        <v>9</v>
      </c>
      <c r="W40" s="33">
        <v>11</v>
      </c>
      <c r="X40" s="33">
        <v>9</v>
      </c>
      <c r="Y40" s="33">
        <v>9</v>
      </c>
      <c r="Z40" s="33">
        <v>10</v>
      </c>
      <c r="AA40" s="33">
        <v>11</v>
      </c>
      <c r="AB40" s="33">
        <v>10</v>
      </c>
      <c r="AC40" s="33">
        <v>9</v>
      </c>
      <c r="AD40" s="33">
        <v>10</v>
      </c>
      <c r="AE40" s="33">
        <v>9</v>
      </c>
      <c r="AF40" s="65">
        <f t="shared" si="8"/>
        <v>9.7</v>
      </c>
      <c r="AG40" s="72">
        <f t="shared" si="9"/>
        <v>3</v>
      </c>
      <c r="AH40" s="33">
        <v>4</v>
      </c>
      <c r="AI40" s="33">
        <v>1</v>
      </c>
      <c r="AJ40" s="33">
        <v>1</v>
      </c>
      <c r="AK40" s="33">
        <v>26</v>
      </c>
      <c r="AL40" s="33">
        <v>26</v>
      </c>
      <c r="AM40" s="33">
        <v>27</v>
      </c>
      <c r="AN40" s="33">
        <v>37</v>
      </c>
      <c r="AO40" s="33">
        <v>35</v>
      </c>
      <c r="AP40" s="33">
        <v>28</v>
      </c>
      <c r="AQ40" s="33">
        <v>32</v>
      </c>
      <c r="AR40" s="33">
        <v>34</v>
      </c>
      <c r="AS40" s="33">
        <v>33</v>
      </c>
      <c r="AT40" s="33">
        <v>30</v>
      </c>
      <c r="AU40" s="65">
        <f t="shared" si="10"/>
        <v>30.8</v>
      </c>
      <c r="AV40" s="72">
        <f t="shared" si="11"/>
        <v>3</v>
      </c>
      <c r="AW40" s="33" t="s">
        <v>74</v>
      </c>
      <c r="AX40" s="33">
        <v>6</v>
      </c>
      <c r="AY40" s="33">
        <v>6</v>
      </c>
      <c r="AZ40" s="33">
        <v>6</v>
      </c>
      <c r="BA40" s="33">
        <v>8</v>
      </c>
      <c r="BB40" s="33">
        <v>6</v>
      </c>
      <c r="BC40" s="33">
        <v>8</v>
      </c>
      <c r="BD40" s="33">
        <v>6</v>
      </c>
      <c r="BE40" s="33">
        <v>6</v>
      </c>
      <c r="BF40" s="33">
        <v>5</v>
      </c>
      <c r="BG40" s="33">
        <v>6</v>
      </c>
      <c r="BH40" s="87">
        <f t="shared" si="12"/>
        <v>6.3</v>
      </c>
      <c r="BI40" s="33">
        <v>1</v>
      </c>
      <c r="BJ40" s="72">
        <v>5</v>
      </c>
      <c r="BK40" s="72">
        <v>4.2</v>
      </c>
      <c r="BL40" s="72">
        <v>4.3</v>
      </c>
      <c r="BM40" s="72">
        <v>4.5</v>
      </c>
      <c r="BN40" s="72">
        <v>4.6</v>
      </c>
      <c r="BO40" s="72">
        <v>4.4</v>
      </c>
      <c r="BP40" s="72">
        <v>4.5</v>
      </c>
      <c r="BQ40" s="90">
        <v>4.5</v>
      </c>
      <c r="BR40" s="72">
        <v>4.4</v>
      </c>
      <c r="BS40" s="72">
        <v>4.2</v>
      </c>
      <c r="BT40" s="72">
        <v>4.2</v>
      </c>
      <c r="BU40" s="87">
        <f t="shared" si="13"/>
        <v>4.38</v>
      </c>
      <c r="BV40" s="72">
        <v>4.2</v>
      </c>
      <c r="BW40" s="72">
        <v>4.4</v>
      </c>
      <c r="BX40" s="72">
        <v>4.7</v>
      </c>
      <c r="BY40" s="72">
        <v>4.7</v>
      </c>
      <c r="BZ40" s="72">
        <v>4.8</v>
      </c>
      <c r="CA40" s="72">
        <v>4.6</v>
      </c>
      <c r="CB40" s="72">
        <v>4.8</v>
      </c>
      <c r="CC40" s="72">
        <v>4.8</v>
      </c>
      <c r="CD40" s="72">
        <v>4.6</v>
      </c>
      <c r="CE40" s="72">
        <v>4.6</v>
      </c>
      <c r="CF40" s="87">
        <f t="shared" si="14"/>
        <v>4.62</v>
      </c>
      <c r="CG40" s="87">
        <f t="shared" si="15"/>
        <v>0.948051948051948</v>
      </c>
      <c r="CH40" s="72">
        <v>1</v>
      </c>
      <c r="CI40" s="72">
        <v>1</v>
      </c>
      <c r="CJ40" s="72">
        <v>5</v>
      </c>
      <c r="CK40" s="72">
        <v>7</v>
      </c>
      <c r="CL40" s="72">
        <v>5</v>
      </c>
      <c r="CM40" s="72">
        <v>7</v>
      </c>
      <c r="CN40" s="72">
        <v>7.1</v>
      </c>
      <c r="CO40" s="72">
        <v>6.5</v>
      </c>
      <c r="CP40" s="72">
        <v>7.2</v>
      </c>
      <c r="CQ40" s="72">
        <v>7.3</v>
      </c>
      <c r="CR40" s="72">
        <v>7.5</v>
      </c>
      <c r="CS40" s="72">
        <v>7</v>
      </c>
      <c r="CT40" s="72">
        <v>6.8</v>
      </c>
      <c r="CU40" s="72">
        <v>6.5</v>
      </c>
      <c r="CV40" s="72">
        <v>6</v>
      </c>
      <c r="CW40" s="65">
        <f t="shared" si="16"/>
        <v>6.89</v>
      </c>
      <c r="CX40" s="72">
        <v>3</v>
      </c>
      <c r="CY40" s="72">
        <v>2</v>
      </c>
      <c r="CZ40" s="72">
        <v>2</v>
      </c>
      <c r="DA40" s="72">
        <v>3</v>
      </c>
      <c r="DB40" s="72">
        <v>3</v>
      </c>
      <c r="DC40" s="72">
        <v>4</v>
      </c>
      <c r="DD40" s="72">
        <v>3</v>
      </c>
      <c r="DE40" s="72">
        <v>3</v>
      </c>
      <c r="DF40" s="72">
        <v>3</v>
      </c>
      <c r="DG40" s="72">
        <v>4</v>
      </c>
      <c r="DH40" s="65">
        <f t="shared" si="17"/>
        <v>3</v>
      </c>
      <c r="DI40" s="72">
        <v>7.4</v>
      </c>
      <c r="DJ40" s="72">
        <v>6.6</v>
      </c>
      <c r="DK40" s="72">
        <v>6.9</v>
      </c>
      <c r="DL40" s="90">
        <v>6.5</v>
      </c>
      <c r="DM40" s="72">
        <v>6.7</v>
      </c>
      <c r="DN40" s="72">
        <v>6.8</v>
      </c>
      <c r="DO40" s="72">
        <v>6.5</v>
      </c>
      <c r="DP40" s="72">
        <v>6.6</v>
      </c>
      <c r="DQ40" s="72">
        <v>7</v>
      </c>
      <c r="DR40" s="72">
        <v>6.4</v>
      </c>
      <c r="DS40" s="65">
        <f t="shared" si="18"/>
        <v>6.74</v>
      </c>
      <c r="DT40" s="33">
        <v>5</v>
      </c>
      <c r="DU40" s="33">
        <v>5</v>
      </c>
      <c r="DV40" s="33">
        <v>6</v>
      </c>
      <c r="DW40" s="33">
        <v>4</v>
      </c>
      <c r="DX40" s="33">
        <v>8</v>
      </c>
      <c r="DY40" s="65">
        <f t="shared" si="19"/>
        <v>5.6</v>
      </c>
      <c r="DZ40" s="91">
        <f t="shared" si="30"/>
        <v>83.3333333333333</v>
      </c>
      <c r="EA40" s="91">
        <f t="shared" si="30"/>
        <v>83.3333333333333</v>
      </c>
      <c r="EB40" s="91">
        <f t="shared" si="30"/>
        <v>75</v>
      </c>
      <c r="EC40" s="91">
        <f t="shared" si="30"/>
        <v>66.6666666666667</v>
      </c>
      <c r="ED40" s="91">
        <f t="shared" si="30"/>
        <v>100</v>
      </c>
      <c r="EE40" s="106">
        <f t="shared" si="20"/>
        <v>81.6666666666667</v>
      </c>
      <c r="EF40" s="107">
        <v>65</v>
      </c>
      <c r="EG40" s="109">
        <v>76</v>
      </c>
      <c r="EH40" s="109">
        <v>70</v>
      </c>
      <c r="EI40" s="109">
        <v>42</v>
      </c>
      <c r="EJ40" s="109">
        <v>89</v>
      </c>
      <c r="EK40" s="65">
        <f t="shared" si="3"/>
        <v>68.4</v>
      </c>
      <c r="EL40" s="65">
        <f t="shared" si="21"/>
        <v>342</v>
      </c>
      <c r="EM40" s="110">
        <v>2.75</v>
      </c>
      <c r="EN40" s="109">
        <v>3.7</v>
      </c>
      <c r="EO40" s="109">
        <v>3.25</v>
      </c>
      <c r="EP40" s="109">
        <v>2.25</v>
      </c>
      <c r="EQ40" s="109">
        <v>4.4</v>
      </c>
      <c r="ER40" s="65">
        <f t="shared" si="22"/>
        <v>3.27</v>
      </c>
      <c r="ES40" s="114">
        <f t="shared" si="23"/>
        <v>130.8</v>
      </c>
      <c r="ET40" s="114">
        <f>EY40*'[1]50 gi chọn'!ER38</f>
        <v>62.2777777777778</v>
      </c>
      <c r="EU40" s="115">
        <f t="shared" si="24"/>
        <v>31.1388888888889</v>
      </c>
      <c r="EV40" s="115">
        <f t="shared" si="25"/>
        <v>65.4</v>
      </c>
      <c r="EW40" s="128">
        <f t="shared" si="26"/>
        <v>0.476129799524295</v>
      </c>
      <c r="EX40" s="110">
        <v>40</v>
      </c>
      <c r="EY40" s="129">
        <f t="shared" si="27"/>
        <v>38</v>
      </c>
      <c r="EZ40" s="33">
        <v>1</v>
      </c>
      <c r="FA40" s="33">
        <v>1</v>
      </c>
      <c r="FB40" s="33">
        <v>1</v>
      </c>
      <c r="FC40" s="48">
        <v>2</v>
      </c>
      <c r="FD40" s="130">
        <f t="shared" si="28"/>
        <v>5</v>
      </c>
      <c r="FE40" s="33"/>
      <c r="FF40" s="130">
        <v>0</v>
      </c>
      <c r="FG40" s="33">
        <v>0</v>
      </c>
      <c r="FH40" s="130">
        <f t="shared" si="29"/>
        <v>0</v>
      </c>
      <c r="FI40" s="134"/>
    </row>
    <row r="41" spans="1:165">
      <c r="A41" s="33">
        <v>37</v>
      </c>
      <c r="B41" s="34" t="s">
        <v>157</v>
      </c>
      <c r="C41" s="35">
        <v>21925</v>
      </c>
      <c r="D41" s="36" t="s">
        <v>158</v>
      </c>
      <c r="E41" s="36" t="s">
        <v>105</v>
      </c>
      <c r="F41" s="36" t="s">
        <v>82</v>
      </c>
      <c r="G41" s="37">
        <v>44928</v>
      </c>
      <c r="H41" s="37">
        <v>44933</v>
      </c>
      <c r="I41" s="37">
        <v>44955</v>
      </c>
      <c r="J41" s="48">
        <f t="shared" si="0"/>
        <v>27</v>
      </c>
      <c r="K41" s="48">
        <v>19</v>
      </c>
      <c r="L41" s="37">
        <v>44996</v>
      </c>
      <c r="M41" s="48">
        <f t="shared" si="4"/>
        <v>41</v>
      </c>
      <c r="N41" s="37">
        <v>45053</v>
      </c>
      <c r="O41" s="48">
        <f t="shared" si="5"/>
        <v>98</v>
      </c>
      <c r="P41" s="37">
        <v>45074</v>
      </c>
      <c r="Q41" s="48">
        <f t="shared" si="1"/>
        <v>21</v>
      </c>
      <c r="R41" s="48">
        <f t="shared" si="6"/>
        <v>119</v>
      </c>
      <c r="S41" s="48">
        <f t="shared" si="7"/>
        <v>146</v>
      </c>
      <c r="T41" s="33">
        <v>3</v>
      </c>
      <c r="U41" s="33">
        <v>2</v>
      </c>
      <c r="V41" s="33">
        <v>13</v>
      </c>
      <c r="W41" s="33">
        <v>8</v>
      </c>
      <c r="X41" s="33">
        <v>10</v>
      </c>
      <c r="Y41" s="33">
        <v>9</v>
      </c>
      <c r="Z41" s="33">
        <v>10</v>
      </c>
      <c r="AA41" s="33">
        <v>9</v>
      </c>
      <c r="AB41" s="33">
        <v>9</v>
      </c>
      <c r="AC41" s="33">
        <v>9</v>
      </c>
      <c r="AD41" s="33">
        <v>10</v>
      </c>
      <c r="AE41" s="33">
        <v>9</v>
      </c>
      <c r="AF41" s="65">
        <f t="shared" si="8"/>
        <v>9.6</v>
      </c>
      <c r="AG41" s="72">
        <f t="shared" si="9"/>
        <v>3</v>
      </c>
      <c r="AH41" s="33">
        <v>4</v>
      </c>
      <c r="AI41" s="33">
        <v>2</v>
      </c>
      <c r="AJ41" s="33">
        <v>2</v>
      </c>
      <c r="AK41" s="33">
        <v>39</v>
      </c>
      <c r="AL41" s="33">
        <v>38</v>
      </c>
      <c r="AM41" s="33">
        <v>40</v>
      </c>
      <c r="AN41" s="33">
        <v>37</v>
      </c>
      <c r="AO41" s="33">
        <v>32</v>
      </c>
      <c r="AP41" s="33">
        <v>36</v>
      </c>
      <c r="AQ41" s="33">
        <v>35</v>
      </c>
      <c r="AR41" s="33">
        <v>34</v>
      </c>
      <c r="AS41" s="33">
        <v>40</v>
      </c>
      <c r="AT41" s="33">
        <v>43</v>
      </c>
      <c r="AU41" s="65">
        <f t="shared" si="10"/>
        <v>37.4</v>
      </c>
      <c r="AV41" s="72">
        <f t="shared" si="11"/>
        <v>3</v>
      </c>
      <c r="AW41" s="33" t="s">
        <v>74</v>
      </c>
      <c r="AX41" s="33">
        <v>8</v>
      </c>
      <c r="AY41" s="33">
        <v>6</v>
      </c>
      <c r="AZ41" s="33">
        <v>7</v>
      </c>
      <c r="BA41" s="33">
        <v>5</v>
      </c>
      <c r="BB41" s="33">
        <v>5</v>
      </c>
      <c r="BC41" s="33">
        <v>7</v>
      </c>
      <c r="BD41" s="33">
        <v>6</v>
      </c>
      <c r="BE41" s="33">
        <v>5</v>
      </c>
      <c r="BF41" s="33">
        <v>5</v>
      </c>
      <c r="BG41" s="33">
        <v>5</v>
      </c>
      <c r="BH41" s="87">
        <f t="shared" si="12"/>
        <v>5.9</v>
      </c>
      <c r="BI41" s="33">
        <v>1</v>
      </c>
      <c r="BJ41" s="72">
        <v>3</v>
      </c>
      <c r="BK41" s="72">
        <v>3.8</v>
      </c>
      <c r="BL41" s="72">
        <v>4.6</v>
      </c>
      <c r="BM41" s="72">
        <v>4.5</v>
      </c>
      <c r="BN41" s="72">
        <v>3.9</v>
      </c>
      <c r="BO41" s="72">
        <v>4.1</v>
      </c>
      <c r="BP41" s="72">
        <v>4.2</v>
      </c>
      <c r="BQ41" s="72">
        <v>4.2</v>
      </c>
      <c r="BR41" s="72">
        <v>4</v>
      </c>
      <c r="BS41" s="72">
        <v>4.2</v>
      </c>
      <c r="BT41" s="72">
        <v>4.5</v>
      </c>
      <c r="BU41" s="87">
        <f t="shared" si="13"/>
        <v>4.2</v>
      </c>
      <c r="BV41" s="72">
        <v>4.7</v>
      </c>
      <c r="BW41" s="72">
        <v>4.7</v>
      </c>
      <c r="BX41" s="72">
        <v>4.8</v>
      </c>
      <c r="BY41" s="72">
        <v>4.6</v>
      </c>
      <c r="BZ41" s="72">
        <v>4.7</v>
      </c>
      <c r="CA41" s="72">
        <v>5.2</v>
      </c>
      <c r="CB41" s="72">
        <v>5.1</v>
      </c>
      <c r="CC41" s="72">
        <v>5.1</v>
      </c>
      <c r="CD41" s="72">
        <v>5</v>
      </c>
      <c r="CE41" s="72">
        <v>4.6</v>
      </c>
      <c r="CF41" s="87">
        <f t="shared" si="14"/>
        <v>4.85</v>
      </c>
      <c r="CG41" s="87">
        <f t="shared" si="15"/>
        <v>0.865979381443299</v>
      </c>
      <c r="CH41" s="72">
        <v>1</v>
      </c>
      <c r="CI41" s="72">
        <v>1</v>
      </c>
      <c r="CJ41" s="72">
        <v>5</v>
      </c>
      <c r="CK41" s="72">
        <v>7</v>
      </c>
      <c r="CL41" s="72">
        <v>5</v>
      </c>
      <c r="CM41" s="72">
        <v>6.8</v>
      </c>
      <c r="CN41" s="72">
        <v>5.5</v>
      </c>
      <c r="CO41" s="72">
        <v>6</v>
      </c>
      <c r="CP41" s="72">
        <v>6</v>
      </c>
      <c r="CQ41" s="72">
        <v>6.5</v>
      </c>
      <c r="CR41" s="72">
        <v>6.5</v>
      </c>
      <c r="CS41" s="72">
        <v>5.8</v>
      </c>
      <c r="CT41" s="72">
        <v>6.2</v>
      </c>
      <c r="CU41" s="72">
        <v>6</v>
      </c>
      <c r="CV41" s="72">
        <v>5.5</v>
      </c>
      <c r="CW41" s="65">
        <f t="shared" si="16"/>
        <v>6.08</v>
      </c>
      <c r="CX41" s="72">
        <v>4</v>
      </c>
      <c r="CY41" s="72">
        <v>3</v>
      </c>
      <c r="CZ41" s="72">
        <v>3</v>
      </c>
      <c r="DA41" s="72">
        <v>3</v>
      </c>
      <c r="DB41" s="72">
        <v>4</v>
      </c>
      <c r="DC41" s="72">
        <v>4</v>
      </c>
      <c r="DD41" s="72">
        <v>4</v>
      </c>
      <c r="DE41" s="72">
        <v>3</v>
      </c>
      <c r="DF41" s="72">
        <v>4</v>
      </c>
      <c r="DG41" s="72">
        <v>3</v>
      </c>
      <c r="DH41" s="65">
        <f t="shared" si="17"/>
        <v>3.5</v>
      </c>
      <c r="DI41" s="72">
        <v>7</v>
      </c>
      <c r="DJ41" s="72">
        <v>7.1</v>
      </c>
      <c r="DK41" s="72">
        <v>6.9</v>
      </c>
      <c r="DL41" s="72">
        <v>7.1</v>
      </c>
      <c r="DM41" s="72">
        <v>7</v>
      </c>
      <c r="DN41" s="72">
        <v>7</v>
      </c>
      <c r="DO41" s="72">
        <v>6.8</v>
      </c>
      <c r="DP41" s="72">
        <v>7.2</v>
      </c>
      <c r="DQ41" s="72">
        <v>6.9</v>
      </c>
      <c r="DR41" s="72">
        <v>6.7</v>
      </c>
      <c r="DS41" s="65">
        <f t="shared" si="18"/>
        <v>6.97</v>
      </c>
      <c r="DT41" s="33">
        <v>4</v>
      </c>
      <c r="DU41" s="33">
        <v>5</v>
      </c>
      <c r="DV41" s="33">
        <v>3</v>
      </c>
      <c r="DW41" s="33">
        <v>5</v>
      </c>
      <c r="DX41" s="33">
        <v>6</v>
      </c>
      <c r="DY41" s="65">
        <f t="shared" si="19"/>
        <v>4.6</v>
      </c>
      <c r="DZ41" s="91">
        <f t="shared" si="30"/>
        <v>66.6666666666667</v>
      </c>
      <c r="EA41" s="91">
        <f t="shared" si="30"/>
        <v>71.4285714285714</v>
      </c>
      <c r="EB41" s="91">
        <f t="shared" si="30"/>
        <v>60</v>
      </c>
      <c r="EC41" s="91">
        <f t="shared" si="30"/>
        <v>100</v>
      </c>
      <c r="ED41" s="91">
        <f t="shared" si="30"/>
        <v>85.7142857142857</v>
      </c>
      <c r="EE41" s="106">
        <f t="shared" si="20"/>
        <v>76.7619047619048</v>
      </c>
      <c r="EF41" s="107">
        <v>18</v>
      </c>
      <c r="EG41" s="109">
        <v>52</v>
      </c>
      <c r="EH41" s="109">
        <v>50</v>
      </c>
      <c r="EI41" s="109">
        <v>31</v>
      </c>
      <c r="EJ41" s="109">
        <v>54</v>
      </c>
      <c r="EK41" s="65">
        <f t="shared" si="3"/>
        <v>41</v>
      </c>
      <c r="EL41" s="65">
        <f t="shared" si="21"/>
        <v>205</v>
      </c>
      <c r="EM41" s="110">
        <v>1.4</v>
      </c>
      <c r="EN41" s="109">
        <v>2.6</v>
      </c>
      <c r="EO41" s="109">
        <v>2.18</v>
      </c>
      <c r="EP41" s="109">
        <v>1.4</v>
      </c>
      <c r="EQ41" s="109">
        <v>2.6</v>
      </c>
      <c r="ER41" s="65">
        <f t="shared" si="22"/>
        <v>2.036</v>
      </c>
      <c r="ES41" s="114">
        <f t="shared" si="23"/>
        <v>81.44</v>
      </c>
      <c r="ET41" s="114">
        <f>EY41*'[1]50 gi chọn'!ER39</f>
        <v>68.2352941176471</v>
      </c>
      <c r="EU41" s="115">
        <f t="shared" si="24"/>
        <v>34.1176470588235</v>
      </c>
      <c r="EV41" s="115">
        <f t="shared" si="25"/>
        <v>40.72</v>
      </c>
      <c r="EW41" s="128">
        <f t="shared" si="26"/>
        <v>0.837859701837513</v>
      </c>
      <c r="EX41" s="110">
        <v>40</v>
      </c>
      <c r="EY41" s="129">
        <f t="shared" si="27"/>
        <v>40</v>
      </c>
      <c r="EZ41" s="33">
        <v>1</v>
      </c>
      <c r="FA41" s="33">
        <v>1</v>
      </c>
      <c r="FB41" s="33">
        <v>1</v>
      </c>
      <c r="FC41" s="48"/>
      <c r="FD41" s="130">
        <f t="shared" si="28"/>
        <v>0</v>
      </c>
      <c r="FE41" s="33"/>
      <c r="FF41" s="130">
        <v>0</v>
      </c>
      <c r="FG41" s="33">
        <v>7</v>
      </c>
      <c r="FH41" s="130">
        <f t="shared" si="29"/>
        <v>3.41463414634146</v>
      </c>
      <c r="FI41" s="134"/>
    </row>
    <row r="42" spans="1:165">
      <c r="A42" s="33">
        <v>38</v>
      </c>
      <c r="B42" s="34" t="s">
        <v>159</v>
      </c>
      <c r="C42" s="35" t="s">
        <v>160</v>
      </c>
      <c r="D42" s="36" t="s">
        <v>161</v>
      </c>
      <c r="E42" s="36" t="s">
        <v>162</v>
      </c>
      <c r="F42" s="36"/>
      <c r="G42" s="37">
        <v>44928</v>
      </c>
      <c r="H42" s="37">
        <v>44944</v>
      </c>
      <c r="I42" s="37">
        <v>44964</v>
      </c>
      <c r="J42" s="48">
        <f t="shared" si="0"/>
        <v>36</v>
      </c>
      <c r="K42" s="48">
        <v>19</v>
      </c>
      <c r="L42" s="37">
        <v>45016</v>
      </c>
      <c r="M42" s="48">
        <f t="shared" si="4"/>
        <v>52</v>
      </c>
      <c r="N42" s="37">
        <v>45067</v>
      </c>
      <c r="O42" s="48">
        <f t="shared" si="5"/>
        <v>103</v>
      </c>
      <c r="P42" s="37">
        <v>45084</v>
      </c>
      <c r="Q42" s="48">
        <f t="shared" si="1"/>
        <v>17</v>
      </c>
      <c r="R42" s="48">
        <f t="shared" si="6"/>
        <v>120</v>
      </c>
      <c r="S42" s="48">
        <f t="shared" si="7"/>
        <v>156</v>
      </c>
      <c r="T42" s="33">
        <v>3</v>
      </c>
      <c r="U42" s="33">
        <v>2</v>
      </c>
      <c r="V42" s="33">
        <v>8</v>
      </c>
      <c r="W42" s="33">
        <v>8</v>
      </c>
      <c r="X42" s="33">
        <v>9</v>
      </c>
      <c r="Y42" s="33">
        <v>7</v>
      </c>
      <c r="Z42" s="33">
        <v>9</v>
      </c>
      <c r="AA42" s="33">
        <v>9</v>
      </c>
      <c r="AB42" s="33">
        <v>8</v>
      </c>
      <c r="AC42" s="33">
        <v>9</v>
      </c>
      <c r="AD42" s="33">
        <v>9</v>
      </c>
      <c r="AE42" s="33">
        <v>8</v>
      </c>
      <c r="AF42" s="65">
        <f t="shared" si="8"/>
        <v>8.4</v>
      </c>
      <c r="AG42" s="72">
        <f t="shared" si="9"/>
        <v>3</v>
      </c>
      <c r="AH42" s="33">
        <v>4</v>
      </c>
      <c r="AI42" s="33">
        <v>2</v>
      </c>
      <c r="AJ42" s="33">
        <v>1</v>
      </c>
      <c r="AK42" s="33">
        <v>38</v>
      </c>
      <c r="AL42" s="33">
        <v>43</v>
      </c>
      <c r="AM42" s="33">
        <v>40</v>
      </c>
      <c r="AN42" s="33">
        <v>44</v>
      </c>
      <c r="AO42" s="33">
        <v>45</v>
      </c>
      <c r="AP42" s="33">
        <v>42</v>
      </c>
      <c r="AQ42" s="33">
        <v>40</v>
      </c>
      <c r="AR42" s="33">
        <v>52</v>
      </c>
      <c r="AS42" s="33">
        <v>50</v>
      </c>
      <c r="AT42" s="33">
        <v>48</v>
      </c>
      <c r="AU42" s="65">
        <f t="shared" si="10"/>
        <v>44.2</v>
      </c>
      <c r="AV42" s="72">
        <f t="shared" si="11"/>
        <v>3</v>
      </c>
      <c r="AW42" s="33" t="s">
        <v>74</v>
      </c>
      <c r="AX42" s="33">
        <v>10</v>
      </c>
      <c r="AY42" s="33">
        <v>7</v>
      </c>
      <c r="AZ42" s="33">
        <v>16</v>
      </c>
      <c r="BA42" s="33">
        <v>11</v>
      </c>
      <c r="BB42" s="33">
        <v>9</v>
      </c>
      <c r="BC42" s="33">
        <v>9</v>
      </c>
      <c r="BD42" s="33">
        <v>10</v>
      </c>
      <c r="BE42" s="33">
        <v>11</v>
      </c>
      <c r="BF42" s="33">
        <v>9</v>
      </c>
      <c r="BG42" s="33">
        <v>10</v>
      </c>
      <c r="BH42" s="87">
        <f t="shared" si="12"/>
        <v>10.2</v>
      </c>
      <c r="BI42" s="33">
        <v>1</v>
      </c>
      <c r="BJ42" s="72">
        <v>3</v>
      </c>
      <c r="BK42" s="72">
        <v>4.6</v>
      </c>
      <c r="BL42" s="72">
        <v>4.4</v>
      </c>
      <c r="BM42" s="72">
        <v>4.3</v>
      </c>
      <c r="BN42" s="72">
        <v>4.2</v>
      </c>
      <c r="BO42" s="72">
        <v>4.3</v>
      </c>
      <c r="BP42" s="72">
        <v>4.6</v>
      </c>
      <c r="BQ42" s="72">
        <v>4.4</v>
      </c>
      <c r="BR42" s="72">
        <v>4.5</v>
      </c>
      <c r="BS42" s="72">
        <v>4.2</v>
      </c>
      <c r="BT42" s="72">
        <v>4.4</v>
      </c>
      <c r="BU42" s="87">
        <f t="shared" si="13"/>
        <v>4.39</v>
      </c>
      <c r="BV42" s="72">
        <v>4.2</v>
      </c>
      <c r="BW42" s="72">
        <v>5.2</v>
      </c>
      <c r="BX42" s="72">
        <v>5.5</v>
      </c>
      <c r="BY42" s="72">
        <v>5.5</v>
      </c>
      <c r="BZ42" s="72">
        <v>5.6</v>
      </c>
      <c r="CA42" s="72">
        <v>5.5</v>
      </c>
      <c r="CB42" s="72">
        <v>5.7</v>
      </c>
      <c r="CC42" s="72">
        <v>5.5</v>
      </c>
      <c r="CD42" s="72">
        <v>5.7</v>
      </c>
      <c r="CE42" s="72">
        <v>5.4</v>
      </c>
      <c r="CF42" s="87">
        <f t="shared" si="14"/>
        <v>5.38</v>
      </c>
      <c r="CG42" s="87">
        <f t="shared" si="15"/>
        <v>0.815985130111524</v>
      </c>
      <c r="CH42" s="72">
        <v>1</v>
      </c>
      <c r="CI42" s="72">
        <v>1</v>
      </c>
      <c r="CJ42" s="72">
        <v>5</v>
      </c>
      <c r="CK42" s="72">
        <v>7</v>
      </c>
      <c r="CL42" s="72">
        <v>3</v>
      </c>
      <c r="CM42" s="72">
        <v>6.5</v>
      </c>
      <c r="CN42" s="72">
        <v>6.1</v>
      </c>
      <c r="CO42" s="72">
        <v>6.5</v>
      </c>
      <c r="CP42" s="72">
        <v>7.2</v>
      </c>
      <c r="CQ42" s="72">
        <v>6.2</v>
      </c>
      <c r="CR42" s="72">
        <v>7</v>
      </c>
      <c r="CS42" s="72">
        <v>6.8</v>
      </c>
      <c r="CT42" s="72">
        <v>6.2</v>
      </c>
      <c r="CU42" s="72">
        <v>6.4</v>
      </c>
      <c r="CV42" s="72">
        <v>6.3</v>
      </c>
      <c r="CW42" s="65">
        <f t="shared" si="16"/>
        <v>6.52</v>
      </c>
      <c r="CX42" s="72">
        <v>2</v>
      </c>
      <c r="CY42" s="72">
        <v>2</v>
      </c>
      <c r="CZ42" s="72">
        <v>2</v>
      </c>
      <c r="DA42" s="72">
        <v>2</v>
      </c>
      <c r="DB42" s="72">
        <v>2</v>
      </c>
      <c r="DC42" s="72">
        <v>2</v>
      </c>
      <c r="DD42" s="72">
        <v>2</v>
      </c>
      <c r="DE42" s="72">
        <v>2</v>
      </c>
      <c r="DF42" s="72">
        <v>2</v>
      </c>
      <c r="DG42" s="72">
        <v>2</v>
      </c>
      <c r="DH42" s="65">
        <f t="shared" si="17"/>
        <v>2</v>
      </c>
      <c r="DI42" s="72">
        <v>4.6</v>
      </c>
      <c r="DJ42" s="72">
        <v>5.4</v>
      </c>
      <c r="DK42" s="72">
        <v>4.7</v>
      </c>
      <c r="DL42" s="72">
        <v>5.5</v>
      </c>
      <c r="DM42" s="72">
        <v>4.6</v>
      </c>
      <c r="DN42" s="72">
        <v>5.3</v>
      </c>
      <c r="DO42" s="72">
        <v>4.8</v>
      </c>
      <c r="DP42" s="72">
        <v>5</v>
      </c>
      <c r="DQ42" s="72">
        <v>5.2</v>
      </c>
      <c r="DR42" s="72">
        <v>5</v>
      </c>
      <c r="DS42" s="65">
        <f t="shared" si="18"/>
        <v>5.01</v>
      </c>
      <c r="DT42" s="33">
        <v>7</v>
      </c>
      <c r="DU42" s="33">
        <v>6</v>
      </c>
      <c r="DV42" s="33">
        <v>12</v>
      </c>
      <c r="DW42" s="33">
        <v>8</v>
      </c>
      <c r="DX42" s="33">
        <v>7</v>
      </c>
      <c r="DY42" s="65">
        <f t="shared" si="19"/>
        <v>8</v>
      </c>
      <c r="DZ42" s="91">
        <f t="shared" si="30"/>
        <v>100</v>
      </c>
      <c r="EA42" s="91">
        <f t="shared" si="30"/>
        <v>37.5</v>
      </c>
      <c r="EB42" s="91">
        <f t="shared" si="30"/>
        <v>109.090909090909</v>
      </c>
      <c r="EC42" s="91">
        <f t="shared" si="30"/>
        <v>88.8888888888889</v>
      </c>
      <c r="ED42" s="91">
        <f t="shared" si="30"/>
        <v>77.7777777777778</v>
      </c>
      <c r="EE42" s="106">
        <f t="shared" si="20"/>
        <v>82.6515151515151</v>
      </c>
      <c r="EF42" s="107">
        <v>38</v>
      </c>
      <c r="EG42" s="109">
        <v>34</v>
      </c>
      <c r="EH42" s="109">
        <v>32</v>
      </c>
      <c r="EI42" s="109">
        <v>36</v>
      </c>
      <c r="EJ42" s="109">
        <v>35</v>
      </c>
      <c r="EK42" s="65">
        <f t="shared" si="3"/>
        <v>35</v>
      </c>
      <c r="EL42" s="65">
        <f t="shared" si="21"/>
        <v>175</v>
      </c>
      <c r="EM42" s="110">
        <v>2.38</v>
      </c>
      <c r="EN42" s="109">
        <v>2.6</v>
      </c>
      <c r="EO42" s="109">
        <v>2.3</v>
      </c>
      <c r="EP42" s="109">
        <v>2.88</v>
      </c>
      <c r="EQ42" s="109">
        <v>2.3</v>
      </c>
      <c r="ER42" s="65">
        <f t="shared" si="22"/>
        <v>2.492</v>
      </c>
      <c r="ES42" s="114">
        <f t="shared" si="23"/>
        <v>99.68</v>
      </c>
      <c r="ET42" s="114">
        <f>EY42*'[1]50 gi chọn'!ER40</f>
        <v>51</v>
      </c>
      <c r="EU42" s="115">
        <f t="shared" si="24"/>
        <v>25.5</v>
      </c>
      <c r="EV42" s="115">
        <f t="shared" si="25"/>
        <v>49.84</v>
      </c>
      <c r="EW42" s="128">
        <f t="shared" si="26"/>
        <v>0.511637239165329</v>
      </c>
      <c r="EX42" s="110">
        <v>40</v>
      </c>
      <c r="EY42" s="129">
        <f t="shared" si="27"/>
        <v>36</v>
      </c>
      <c r="EZ42" s="33">
        <v>1</v>
      </c>
      <c r="FA42" s="33">
        <v>1</v>
      </c>
      <c r="FB42" s="33">
        <v>1</v>
      </c>
      <c r="FC42" s="48">
        <v>2</v>
      </c>
      <c r="FD42" s="130">
        <f t="shared" si="28"/>
        <v>5</v>
      </c>
      <c r="FE42" s="33">
        <v>2</v>
      </c>
      <c r="FF42" s="130">
        <v>5</v>
      </c>
      <c r="FG42" s="33">
        <v>6</v>
      </c>
      <c r="FH42" s="130">
        <f t="shared" si="29"/>
        <v>3.42857142857143</v>
      </c>
      <c r="FI42" s="134"/>
    </row>
    <row r="43" spans="1:165">
      <c r="A43" s="33">
        <v>39</v>
      </c>
      <c r="B43" s="34" t="s">
        <v>163</v>
      </c>
      <c r="C43" s="35" t="s">
        <v>164</v>
      </c>
      <c r="D43" s="36" t="s">
        <v>165</v>
      </c>
      <c r="E43" s="36" t="s">
        <v>77</v>
      </c>
      <c r="F43" s="36"/>
      <c r="G43" s="37">
        <v>44928</v>
      </c>
      <c r="H43" s="37">
        <v>44937</v>
      </c>
      <c r="I43" s="37">
        <v>44964</v>
      </c>
      <c r="J43" s="48">
        <f t="shared" si="0"/>
        <v>36</v>
      </c>
      <c r="K43" s="48">
        <v>19</v>
      </c>
      <c r="L43" s="37">
        <v>45021</v>
      </c>
      <c r="M43" s="48">
        <f t="shared" si="4"/>
        <v>57</v>
      </c>
      <c r="N43" s="37">
        <v>45067</v>
      </c>
      <c r="O43" s="48">
        <f t="shared" si="5"/>
        <v>103</v>
      </c>
      <c r="P43" s="37">
        <v>45084</v>
      </c>
      <c r="Q43" s="48">
        <f t="shared" si="1"/>
        <v>17</v>
      </c>
      <c r="R43" s="48">
        <f t="shared" si="6"/>
        <v>120</v>
      </c>
      <c r="S43" s="48">
        <f t="shared" si="7"/>
        <v>156</v>
      </c>
      <c r="T43" s="33">
        <v>3</v>
      </c>
      <c r="U43" s="33">
        <v>2</v>
      </c>
      <c r="V43" s="33">
        <v>8</v>
      </c>
      <c r="W43" s="33">
        <v>9</v>
      </c>
      <c r="X43" s="33">
        <v>8</v>
      </c>
      <c r="Y43" s="33">
        <v>8</v>
      </c>
      <c r="Z43" s="33">
        <v>7</v>
      </c>
      <c r="AA43" s="33">
        <v>7</v>
      </c>
      <c r="AB43" s="33">
        <v>12</v>
      </c>
      <c r="AC43" s="33">
        <v>8</v>
      </c>
      <c r="AD43" s="33">
        <v>9</v>
      </c>
      <c r="AE43" s="33">
        <v>9</v>
      </c>
      <c r="AF43" s="65">
        <f t="shared" si="8"/>
        <v>8.5</v>
      </c>
      <c r="AG43" s="72">
        <f t="shared" si="9"/>
        <v>3</v>
      </c>
      <c r="AH43" s="33">
        <v>4</v>
      </c>
      <c r="AI43" s="33">
        <v>2</v>
      </c>
      <c r="AJ43" s="33">
        <v>1</v>
      </c>
      <c r="AK43" s="33">
        <v>45</v>
      </c>
      <c r="AL43" s="33">
        <v>37</v>
      </c>
      <c r="AM43" s="33">
        <v>42</v>
      </c>
      <c r="AN43" s="33">
        <v>44</v>
      </c>
      <c r="AO43" s="33">
        <v>44</v>
      </c>
      <c r="AP43" s="33">
        <v>42</v>
      </c>
      <c r="AQ43" s="33">
        <v>40</v>
      </c>
      <c r="AR43" s="33">
        <v>42</v>
      </c>
      <c r="AS43" s="33">
        <v>45</v>
      </c>
      <c r="AT43" s="33">
        <v>46</v>
      </c>
      <c r="AU43" s="65">
        <f t="shared" si="10"/>
        <v>42.7</v>
      </c>
      <c r="AV43" s="72">
        <f t="shared" si="11"/>
        <v>3</v>
      </c>
      <c r="AW43" s="33" t="s">
        <v>74</v>
      </c>
      <c r="AX43" s="33">
        <v>5</v>
      </c>
      <c r="AY43" s="33">
        <v>9</v>
      </c>
      <c r="AZ43" s="33">
        <v>6</v>
      </c>
      <c r="BA43" s="33">
        <v>9</v>
      </c>
      <c r="BB43" s="33">
        <v>9</v>
      </c>
      <c r="BC43" s="33">
        <v>7</v>
      </c>
      <c r="BD43" s="33">
        <v>8</v>
      </c>
      <c r="BE43" s="33">
        <v>5</v>
      </c>
      <c r="BF43" s="33">
        <v>6</v>
      </c>
      <c r="BG43" s="33">
        <v>6</v>
      </c>
      <c r="BH43" s="87">
        <f t="shared" si="12"/>
        <v>7</v>
      </c>
      <c r="BI43" s="33">
        <v>1</v>
      </c>
      <c r="BJ43" s="72">
        <v>5</v>
      </c>
      <c r="BK43" s="72">
        <v>6.5</v>
      </c>
      <c r="BL43" s="72">
        <v>5.4</v>
      </c>
      <c r="BM43" s="72">
        <v>6</v>
      </c>
      <c r="BN43" s="72">
        <v>5.8</v>
      </c>
      <c r="BO43" s="72">
        <v>5.9</v>
      </c>
      <c r="BP43" s="72">
        <v>5.5</v>
      </c>
      <c r="BQ43" s="72">
        <v>5.9</v>
      </c>
      <c r="BR43" s="72">
        <v>5.7</v>
      </c>
      <c r="BS43" s="72">
        <v>6</v>
      </c>
      <c r="BT43" s="72">
        <v>6</v>
      </c>
      <c r="BU43" s="87">
        <f t="shared" si="13"/>
        <v>5.87</v>
      </c>
      <c r="BV43" s="72">
        <v>5.6</v>
      </c>
      <c r="BW43" s="72">
        <v>5.4</v>
      </c>
      <c r="BX43" s="72">
        <v>5.6</v>
      </c>
      <c r="BY43" s="72">
        <v>5.6</v>
      </c>
      <c r="BZ43" s="72">
        <v>5.5</v>
      </c>
      <c r="CA43" s="72">
        <v>5.5</v>
      </c>
      <c r="CB43" s="72">
        <v>6</v>
      </c>
      <c r="CC43" s="72">
        <v>5.6</v>
      </c>
      <c r="CD43" s="72">
        <v>5.8</v>
      </c>
      <c r="CE43" s="72">
        <v>5.8</v>
      </c>
      <c r="CF43" s="87">
        <f t="shared" si="14"/>
        <v>5.64</v>
      </c>
      <c r="CG43" s="87">
        <f t="shared" si="15"/>
        <v>1.04078014184397</v>
      </c>
      <c r="CH43" s="72">
        <v>1</v>
      </c>
      <c r="CI43" s="72">
        <v>1</v>
      </c>
      <c r="CJ43" s="72">
        <v>5</v>
      </c>
      <c r="CK43" s="72">
        <v>7</v>
      </c>
      <c r="CL43" s="72">
        <v>7</v>
      </c>
      <c r="CM43" s="72">
        <v>7</v>
      </c>
      <c r="CN43" s="72">
        <v>9</v>
      </c>
      <c r="CO43" s="72">
        <v>6.5</v>
      </c>
      <c r="CP43" s="72">
        <v>8</v>
      </c>
      <c r="CQ43" s="72">
        <v>8</v>
      </c>
      <c r="CR43" s="72">
        <v>7</v>
      </c>
      <c r="CS43" s="72">
        <v>7.5</v>
      </c>
      <c r="CT43" s="72">
        <v>7.5</v>
      </c>
      <c r="CU43" s="72">
        <v>7.8</v>
      </c>
      <c r="CV43" s="72">
        <v>8</v>
      </c>
      <c r="CW43" s="65">
        <f t="shared" si="16"/>
        <v>7.63</v>
      </c>
      <c r="CX43" s="72">
        <v>3</v>
      </c>
      <c r="CY43" s="72">
        <v>2</v>
      </c>
      <c r="CZ43" s="72">
        <v>3</v>
      </c>
      <c r="DA43" s="72">
        <v>3</v>
      </c>
      <c r="DB43" s="72">
        <v>3</v>
      </c>
      <c r="DC43" s="72">
        <v>2</v>
      </c>
      <c r="DD43" s="72">
        <v>3</v>
      </c>
      <c r="DE43" s="72">
        <v>3</v>
      </c>
      <c r="DF43" s="72">
        <v>3</v>
      </c>
      <c r="DG43" s="72">
        <v>2</v>
      </c>
      <c r="DH43" s="65">
        <f t="shared" si="17"/>
        <v>2.7</v>
      </c>
      <c r="DI43" s="72">
        <v>7.8</v>
      </c>
      <c r="DJ43" s="72">
        <v>7.2</v>
      </c>
      <c r="DK43" s="72">
        <v>7.3</v>
      </c>
      <c r="DL43" s="72">
        <v>8.1</v>
      </c>
      <c r="DM43" s="72">
        <v>7.6</v>
      </c>
      <c r="DN43" s="72">
        <v>7.7</v>
      </c>
      <c r="DO43" s="72">
        <v>7.2</v>
      </c>
      <c r="DP43" s="72">
        <v>7.6</v>
      </c>
      <c r="DQ43" s="72">
        <v>7.7</v>
      </c>
      <c r="DR43" s="72">
        <v>7.5</v>
      </c>
      <c r="DS43" s="65">
        <f t="shared" si="18"/>
        <v>7.57</v>
      </c>
      <c r="DT43" s="33">
        <v>5</v>
      </c>
      <c r="DU43" s="33">
        <v>5</v>
      </c>
      <c r="DV43" s="33">
        <v>5</v>
      </c>
      <c r="DW43" s="33">
        <v>6</v>
      </c>
      <c r="DX43" s="33">
        <v>8</v>
      </c>
      <c r="DY43" s="65">
        <f t="shared" si="19"/>
        <v>5.8</v>
      </c>
      <c r="DZ43" s="91">
        <f t="shared" si="30"/>
        <v>55.5555555555556</v>
      </c>
      <c r="EA43" s="91">
        <f t="shared" si="30"/>
        <v>83.3333333333333</v>
      </c>
      <c r="EB43" s="91">
        <f t="shared" si="30"/>
        <v>55.5555555555556</v>
      </c>
      <c r="EC43" s="91">
        <f t="shared" si="30"/>
        <v>66.6666666666667</v>
      </c>
      <c r="ED43" s="91">
        <f t="shared" si="30"/>
        <v>114.285714285714</v>
      </c>
      <c r="EE43" s="106">
        <f t="shared" si="20"/>
        <v>75.0793650793651</v>
      </c>
      <c r="EF43" s="107">
        <v>19</v>
      </c>
      <c r="EG43" s="109">
        <v>22</v>
      </c>
      <c r="EH43" s="109">
        <v>16</v>
      </c>
      <c r="EI43" s="109">
        <v>37</v>
      </c>
      <c r="EJ43" s="109">
        <v>26</v>
      </c>
      <c r="EK43" s="65">
        <f t="shared" si="3"/>
        <v>24</v>
      </c>
      <c r="EL43" s="65">
        <f t="shared" si="21"/>
        <v>120</v>
      </c>
      <c r="EM43" s="110">
        <v>1.8</v>
      </c>
      <c r="EN43" s="109">
        <v>2.04</v>
      </c>
      <c r="EO43" s="109">
        <v>1.4</v>
      </c>
      <c r="EP43" s="109">
        <v>2.5</v>
      </c>
      <c r="EQ43" s="109">
        <v>2.28</v>
      </c>
      <c r="ER43" s="65">
        <f t="shared" si="22"/>
        <v>2.004</v>
      </c>
      <c r="ES43" s="114">
        <f t="shared" si="23"/>
        <v>80.16</v>
      </c>
      <c r="ET43" s="114">
        <f>EY43*'[1]50 gi chọn'!ER41</f>
        <v>44.5444444444444</v>
      </c>
      <c r="EU43" s="115">
        <f t="shared" si="24"/>
        <v>22.2722222222222</v>
      </c>
      <c r="EV43" s="115">
        <f t="shared" si="25"/>
        <v>40.08</v>
      </c>
      <c r="EW43" s="128">
        <f t="shared" si="26"/>
        <v>0.555694167221113</v>
      </c>
      <c r="EX43" s="110">
        <v>40</v>
      </c>
      <c r="EY43" s="129">
        <f t="shared" si="27"/>
        <v>38</v>
      </c>
      <c r="EZ43" s="33">
        <v>1</v>
      </c>
      <c r="FA43" s="33">
        <v>1</v>
      </c>
      <c r="FB43" s="33">
        <v>1</v>
      </c>
      <c r="FC43" s="48">
        <v>2</v>
      </c>
      <c r="FD43" s="130">
        <f t="shared" si="28"/>
        <v>5</v>
      </c>
      <c r="FE43" s="33"/>
      <c r="FF43" s="130">
        <v>0</v>
      </c>
      <c r="FG43" s="33">
        <v>0</v>
      </c>
      <c r="FH43" s="130">
        <f t="shared" si="29"/>
        <v>0</v>
      </c>
      <c r="FI43" s="134"/>
    </row>
    <row r="44" spans="1:165">
      <c r="A44" s="33">
        <v>40</v>
      </c>
      <c r="B44" s="34" t="s">
        <v>166</v>
      </c>
      <c r="C44" s="35" t="s">
        <v>167</v>
      </c>
      <c r="D44" s="36" t="s">
        <v>168</v>
      </c>
      <c r="E44" s="36" t="s">
        <v>77</v>
      </c>
      <c r="F44" s="36"/>
      <c r="G44" s="37">
        <v>44928</v>
      </c>
      <c r="H44" s="37">
        <v>44935</v>
      </c>
      <c r="I44" s="37">
        <v>44955</v>
      </c>
      <c r="J44" s="48">
        <f t="shared" si="0"/>
        <v>27</v>
      </c>
      <c r="K44" s="48">
        <v>19</v>
      </c>
      <c r="L44" s="37">
        <v>44999</v>
      </c>
      <c r="M44" s="48">
        <f t="shared" si="4"/>
        <v>44</v>
      </c>
      <c r="N44" s="37">
        <v>45053</v>
      </c>
      <c r="O44" s="48">
        <f t="shared" si="5"/>
        <v>98</v>
      </c>
      <c r="P44" s="37">
        <v>45074</v>
      </c>
      <c r="Q44" s="48">
        <f t="shared" si="1"/>
        <v>21</v>
      </c>
      <c r="R44" s="48">
        <f t="shared" si="6"/>
        <v>119</v>
      </c>
      <c r="S44" s="48">
        <f t="shared" si="7"/>
        <v>146</v>
      </c>
      <c r="T44" s="33">
        <v>3</v>
      </c>
      <c r="U44" s="33">
        <v>2</v>
      </c>
      <c r="V44" s="33">
        <v>13</v>
      </c>
      <c r="W44" s="33">
        <v>11</v>
      </c>
      <c r="X44" s="33">
        <v>10</v>
      </c>
      <c r="Y44" s="33">
        <v>12</v>
      </c>
      <c r="Z44" s="33">
        <v>10</v>
      </c>
      <c r="AA44" s="33">
        <v>11</v>
      </c>
      <c r="AB44" s="33">
        <v>12</v>
      </c>
      <c r="AC44" s="33">
        <v>10</v>
      </c>
      <c r="AD44" s="33">
        <v>10</v>
      </c>
      <c r="AE44" s="33">
        <v>11</v>
      </c>
      <c r="AF44" s="65">
        <f t="shared" si="8"/>
        <v>11</v>
      </c>
      <c r="AG44" s="72">
        <f t="shared" si="9"/>
        <v>3</v>
      </c>
      <c r="AH44" s="33">
        <v>4</v>
      </c>
      <c r="AI44" s="33">
        <v>3</v>
      </c>
      <c r="AJ44" s="33">
        <v>1</v>
      </c>
      <c r="AK44" s="33">
        <v>40</v>
      </c>
      <c r="AL44" s="33">
        <v>24</v>
      </c>
      <c r="AM44" s="33">
        <v>37</v>
      </c>
      <c r="AN44" s="33">
        <v>35</v>
      </c>
      <c r="AO44" s="33">
        <v>42</v>
      </c>
      <c r="AP44" s="33">
        <v>36</v>
      </c>
      <c r="AQ44" s="33">
        <v>38</v>
      </c>
      <c r="AR44" s="33">
        <v>40</v>
      </c>
      <c r="AS44" s="33">
        <v>32</v>
      </c>
      <c r="AT44" s="33">
        <v>47</v>
      </c>
      <c r="AU44" s="65">
        <f t="shared" si="10"/>
        <v>37.1</v>
      </c>
      <c r="AV44" s="72">
        <f t="shared" si="11"/>
        <v>3</v>
      </c>
      <c r="AW44" s="33" t="s">
        <v>74</v>
      </c>
      <c r="AX44" s="33">
        <v>7</v>
      </c>
      <c r="AY44" s="33">
        <v>7</v>
      </c>
      <c r="AZ44" s="33">
        <v>8</v>
      </c>
      <c r="BA44" s="33">
        <v>6</v>
      </c>
      <c r="BB44" s="33">
        <v>8</v>
      </c>
      <c r="BC44" s="33">
        <v>7</v>
      </c>
      <c r="BD44" s="33">
        <v>7</v>
      </c>
      <c r="BE44" s="33">
        <v>7</v>
      </c>
      <c r="BF44" s="33">
        <v>8</v>
      </c>
      <c r="BG44" s="33">
        <v>8</v>
      </c>
      <c r="BH44" s="87">
        <f t="shared" si="12"/>
        <v>7.3</v>
      </c>
      <c r="BI44" s="33">
        <v>1</v>
      </c>
      <c r="BJ44" s="72">
        <v>5</v>
      </c>
      <c r="BK44" s="72">
        <v>4.2</v>
      </c>
      <c r="BL44" s="72">
        <v>3.9</v>
      </c>
      <c r="BM44" s="72">
        <v>4</v>
      </c>
      <c r="BN44" s="72">
        <v>4</v>
      </c>
      <c r="BO44" s="72">
        <v>4.1</v>
      </c>
      <c r="BP44" s="72">
        <v>4.3</v>
      </c>
      <c r="BQ44" s="72">
        <v>4.5</v>
      </c>
      <c r="BR44" s="72">
        <v>4.3</v>
      </c>
      <c r="BS44" s="72">
        <v>4.2</v>
      </c>
      <c r="BT44" s="72">
        <v>4.1</v>
      </c>
      <c r="BU44" s="87">
        <f t="shared" si="13"/>
        <v>4.16</v>
      </c>
      <c r="BV44" s="72">
        <v>4</v>
      </c>
      <c r="BW44" s="72">
        <v>4.1</v>
      </c>
      <c r="BX44" s="72">
        <v>4.1</v>
      </c>
      <c r="BY44" s="72">
        <v>4.1</v>
      </c>
      <c r="BZ44" s="72">
        <v>4.1</v>
      </c>
      <c r="CA44" s="72">
        <v>4.1</v>
      </c>
      <c r="CB44" s="72">
        <v>4.2</v>
      </c>
      <c r="CC44" s="72">
        <v>3.9</v>
      </c>
      <c r="CD44" s="72">
        <v>4</v>
      </c>
      <c r="CE44" s="72">
        <v>4.1</v>
      </c>
      <c r="CF44" s="87">
        <f t="shared" si="14"/>
        <v>4.07</v>
      </c>
      <c r="CG44" s="87">
        <f t="shared" si="15"/>
        <v>1.02211302211302</v>
      </c>
      <c r="CH44" s="72">
        <v>1</v>
      </c>
      <c r="CI44" s="72">
        <v>2</v>
      </c>
      <c r="CJ44" s="72">
        <v>5</v>
      </c>
      <c r="CK44" s="72">
        <v>2</v>
      </c>
      <c r="CL44" s="72">
        <v>5</v>
      </c>
      <c r="CM44" s="72">
        <v>6</v>
      </c>
      <c r="CN44" s="72">
        <v>7.5</v>
      </c>
      <c r="CO44" s="72">
        <v>7</v>
      </c>
      <c r="CP44" s="72">
        <v>6.5</v>
      </c>
      <c r="CQ44" s="72">
        <v>7</v>
      </c>
      <c r="CR44" s="72">
        <v>6.8</v>
      </c>
      <c r="CS44" s="72">
        <v>8</v>
      </c>
      <c r="CT44" s="72">
        <v>7</v>
      </c>
      <c r="CU44" s="72">
        <v>6.5</v>
      </c>
      <c r="CV44" s="72">
        <v>6</v>
      </c>
      <c r="CW44" s="65">
        <f t="shared" si="16"/>
        <v>6.83</v>
      </c>
      <c r="CX44" s="72">
        <v>2</v>
      </c>
      <c r="CY44" s="72">
        <v>2</v>
      </c>
      <c r="CZ44" s="72">
        <v>2</v>
      </c>
      <c r="DA44" s="72">
        <v>2</v>
      </c>
      <c r="DB44" s="72">
        <v>2</v>
      </c>
      <c r="DC44" s="72">
        <v>2</v>
      </c>
      <c r="DD44" s="72">
        <v>2</v>
      </c>
      <c r="DE44" s="72">
        <v>2</v>
      </c>
      <c r="DF44" s="72">
        <v>2</v>
      </c>
      <c r="DG44" s="72">
        <v>2</v>
      </c>
      <c r="DH44" s="65">
        <f t="shared" si="17"/>
        <v>2</v>
      </c>
      <c r="DI44" s="72">
        <v>4.8</v>
      </c>
      <c r="DJ44" s="72">
        <v>4.8</v>
      </c>
      <c r="DK44" s="72">
        <v>4.5</v>
      </c>
      <c r="DL44" s="72">
        <v>4.9</v>
      </c>
      <c r="DM44" s="72">
        <v>4.8</v>
      </c>
      <c r="DN44" s="72">
        <v>4.8</v>
      </c>
      <c r="DO44" s="72">
        <v>4.7</v>
      </c>
      <c r="DP44" s="72">
        <v>4.6</v>
      </c>
      <c r="DQ44" s="72">
        <v>4.8</v>
      </c>
      <c r="DR44" s="72">
        <v>4.7</v>
      </c>
      <c r="DS44" s="65">
        <f t="shared" si="18"/>
        <v>4.74</v>
      </c>
      <c r="DT44" s="33">
        <v>7</v>
      </c>
      <c r="DU44" s="33">
        <v>6</v>
      </c>
      <c r="DV44" s="33">
        <v>6</v>
      </c>
      <c r="DW44" s="33">
        <v>6</v>
      </c>
      <c r="DX44" s="33">
        <v>5</v>
      </c>
      <c r="DY44" s="65">
        <f t="shared" si="19"/>
        <v>6</v>
      </c>
      <c r="DZ44" s="91">
        <f t="shared" si="30"/>
        <v>100</v>
      </c>
      <c r="EA44" s="91">
        <f t="shared" si="30"/>
        <v>75</v>
      </c>
      <c r="EB44" s="91">
        <f t="shared" si="30"/>
        <v>100</v>
      </c>
      <c r="EC44" s="91">
        <f t="shared" si="30"/>
        <v>75</v>
      </c>
      <c r="ED44" s="91">
        <f t="shared" si="30"/>
        <v>71.4285714285714</v>
      </c>
      <c r="EE44" s="106">
        <f t="shared" si="20"/>
        <v>84.2857142857143</v>
      </c>
      <c r="EF44" s="107">
        <v>96</v>
      </c>
      <c r="EG44" s="109">
        <v>77</v>
      </c>
      <c r="EH44" s="109">
        <v>62</v>
      </c>
      <c r="EI44" s="109">
        <v>80</v>
      </c>
      <c r="EJ44" s="109">
        <v>56</v>
      </c>
      <c r="EK44" s="65">
        <f t="shared" si="3"/>
        <v>74.2</v>
      </c>
      <c r="EL44" s="65">
        <f t="shared" si="21"/>
        <v>371</v>
      </c>
      <c r="EM44" s="110">
        <v>2.5</v>
      </c>
      <c r="EN44" s="109">
        <v>1.95</v>
      </c>
      <c r="EO44" s="109">
        <v>2.38</v>
      </c>
      <c r="EP44" s="109">
        <v>2.22</v>
      </c>
      <c r="EQ44" s="109">
        <v>1.88</v>
      </c>
      <c r="ER44" s="65">
        <f t="shared" si="22"/>
        <v>2.186</v>
      </c>
      <c r="ES44" s="114">
        <f t="shared" si="23"/>
        <v>87.44</v>
      </c>
      <c r="ET44" s="114">
        <f>EY44*'[1]50 gi chọn'!ER42</f>
        <v>63.3333333333333</v>
      </c>
      <c r="EU44" s="115">
        <f t="shared" si="24"/>
        <v>31.6666666666667</v>
      </c>
      <c r="EV44" s="115">
        <f t="shared" si="25"/>
        <v>43.72</v>
      </c>
      <c r="EW44" s="128">
        <f t="shared" si="26"/>
        <v>0.724306190911863</v>
      </c>
      <c r="EX44" s="110">
        <v>40</v>
      </c>
      <c r="EY44" s="129">
        <f t="shared" si="27"/>
        <v>38</v>
      </c>
      <c r="EZ44" s="33">
        <v>1</v>
      </c>
      <c r="FA44" s="33">
        <v>1</v>
      </c>
      <c r="FB44" s="33">
        <v>1</v>
      </c>
      <c r="FC44" s="48">
        <v>2</v>
      </c>
      <c r="FD44" s="130">
        <f t="shared" si="28"/>
        <v>5</v>
      </c>
      <c r="FE44" s="33"/>
      <c r="FF44" s="130">
        <v>0</v>
      </c>
      <c r="FG44" s="33">
        <v>0</v>
      </c>
      <c r="FH44" s="130">
        <f t="shared" si="29"/>
        <v>0</v>
      </c>
      <c r="FI44" s="134"/>
    </row>
    <row r="45" spans="1:165">
      <c r="A45" s="33">
        <v>41</v>
      </c>
      <c r="B45" s="34" t="s">
        <v>169</v>
      </c>
      <c r="C45" s="40">
        <v>5686</v>
      </c>
      <c r="D45" s="36" t="s">
        <v>170</v>
      </c>
      <c r="E45" s="36" t="s">
        <v>77</v>
      </c>
      <c r="F45" s="36" t="s">
        <v>73</v>
      </c>
      <c r="G45" s="37">
        <v>44928</v>
      </c>
      <c r="H45" s="37">
        <v>44933</v>
      </c>
      <c r="I45" s="37">
        <v>44955</v>
      </c>
      <c r="J45" s="48">
        <f t="shared" si="0"/>
        <v>27</v>
      </c>
      <c r="K45" s="48">
        <v>19</v>
      </c>
      <c r="L45" s="37">
        <v>44996</v>
      </c>
      <c r="M45" s="48">
        <f t="shared" si="4"/>
        <v>41</v>
      </c>
      <c r="N45" s="37">
        <v>45053</v>
      </c>
      <c r="O45" s="48">
        <f t="shared" si="5"/>
        <v>98</v>
      </c>
      <c r="P45" s="37">
        <v>45074</v>
      </c>
      <c r="Q45" s="48">
        <f t="shared" si="1"/>
        <v>21</v>
      </c>
      <c r="R45" s="48">
        <f t="shared" si="6"/>
        <v>119</v>
      </c>
      <c r="S45" s="48">
        <f t="shared" si="7"/>
        <v>146</v>
      </c>
      <c r="T45" s="33">
        <v>3</v>
      </c>
      <c r="U45" s="33">
        <v>2</v>
      </c>
      <c r="V45" s="33">
        <v>11</v>
      </c>
      <c r="W45" s="33">
        <v>9</v>
      </c>
      <c r="X45" s="33">
        <v>9</v>
      </c>
      <c r="Y45" s="33">
        <v>11</v>
      </c>
      <c r="Z45" s="33">
        <v>8</v>
      </c>
      <c r="AA45" s="33">
        <v>9</v>
      </c>
      <c r="AB45" s="33">
        <v>9</v>
      </c>
      <c r="AC45" s="33">
        <v>9</v>
      </c>
      <c r="AD45" s="33">
        <v>10</v>
      </c>
      <c r="AE45" s="33">
        <v>9</v>
      </c>
      <c r="AF45" s="65">
        <f t="shared" si="8"/>
        <v>9.4</v>
      </c>
      <c r="AG45" s="72">
        <f t="shared" si="9"/>
        <v>3</v>
      </c>
      <c r="AH45" s="33">
        <v>4</v>
      </c>
      <c r="AI45" s="33">
        <v>3</v>
      </c>
      <c r="AJ45" s="33">
        <v>1</v>
      </c>
      <c r="AK45" s="33">
        <v>52</v>
      </c>
      <c r="AL45" s="33">
        <v>40</v>
      </c>
      <c r="AM45" s="33">
        <v>48</v>
      </c>
      <c r="AN45" s="33">
        <v>50</v>
      </c>
      <c r="AO45" s="33">
        <v>46</v>
      </c>
      <c r="AP45" s="33">
        <v>51</v>
      </c>
      <c r="AQ45" s="33">
        <v>50</v>
      </c>
      <c r="AR45" s="33">
        <v>52</v>
      </c>
      <c r="AS45" s="33">
        <v>42</v>
      </c>
      <c r="AT45" s="33">
        <v>57</v>
      </c>
      <c r="AU45" s="65">
        <f t="shared" si="10"/>
        <v>48.8</v>
      </c>
      <c r="AV45" s="72">
        <f t="shared" si="11"/>
        <v>3</v>
      </c>
      <c r="AW45" s="33" t="s">
        <v>74</v>
      </c>
      <c r="AX45" s="33">
        <v>6</v>
      </c>
      <c r="AY45" s="33">
        <v>6</v>
      </c>
      <c r="AZ45" s="33">
        <v>8</v>
      </c>
      <c r="BA45" s="33">
        <v>8</v>
      </c>
      <c r="BB45" s="33">
        <v>7</v>
      </c>
      <c r="BC45" s="33">
        <v>8</v>
      </c>
      <c r="BD45" s="33">
        <v>6</v>
      </c>
      <c r="BE45" s="33">
        <v>7</v>
      </c>
      <c r="BF45" s="33">
        <v>8</v>
      </c>
      <c r="BG45" s="33">
        <v>6</v>
      </c>
      <c r="BH45" s="87">
        <f t="shared" si="12"/>
        <v>7</v>
      </c>
      <c r="BI45" s="33">
        <v>1</v>
      </c>
      <c r="BJ45" s="72">
        <v>5</v>
      </c>
      <c r="BK45" s="72">
        <v>3.6</v>
      </c>
      <c r="BL45" s="72">
        <v>3.9</v>
      </c>
      <c r="BM45" s="72">
        <v>3.8</v>
      </c>
      <c r="BN45" s="72">
        <v>3.6</v>
      </c>
      <c r="BO45" s="72">
        <v>3.7</v>
      </c>
      <c r="BP45" s="72">
        <v>3.5</v>
      </c>
      <c r="BQ45" s="72">
        <v>4</v>
      </c>
      <c r="BR45" s="72">
        <v>3.7</v>
      </c>
      <c r="BS45" s="72">
        <v>3.8</v>
      </c>
      <c r="BT45" s="72">
        <v>3.8</v>
      </c>
      <c r="BU45" s="87">
        <f t="shared" si="13"/>
        <v>3.74</v>
      </c>
      <c r="BV45" s="72">
        <v>4.2</v>
      </c>
      <c r="BW45" s="72">
        <v>3.9</v>
      </c>
      <c r="BX45" s="72">
        <v>4.1</v>
      </c>
      <c r="BY45" s="72">
        <v>3.9</v>
      </c>
      <c r="BZ45" s="72">
        <v>4.1</v>
      </c>
      <c r="CA45" s="72">
        <v>4.1</v>
      </c>
      <c r="CB45" s="72">
        <v>4.2</v>
      </c>
      <c r="CC45" s="72">
        <v>4</v>
      </c>
      <c r="CD45" s="72">
        <v>4.3</v>
      </c>
      <c r="CE45" s="72">
        <v>4.2</v>
      </c>
      <c r="CF45" s="87">
        <f t="shared" si="14"/>
        <v>4.1</v>
      </c>
      <c r="CG45" s="87">
        <f t="shared" si="15"/>
        <v>0.91219512195122</v>
      </c>
      <c r="CH45" s="72">
        <v>1</v>
      </c>
      <c r="CI45" s="72">
        <v>1</v>
      </c>
      <c r="CJ45" s="72">
        <v>5</v>
      </c>
      <c r="CK45" s="72">
        <v>7</v>
      </c>
      <c r="CL45" s="72">
        <v>3</v>
      </c>
      <c r="CM45" s="72">
        <v>6</v>
      </c>
      <c r="CN45" s="72">
        <v>6.5</v>
      </c>
      <c r="CO45" s="72">
        <v>6</v>
      </c>
      <c r="CP45" s="72">
        <v>6</v>
      </c>
      <c r="CQ45" s="72">
        <v>6</v>
      </c>
      <c r="CR45" s="72">
        <v>5.5</v>
      </c>
      <c r="CS45" s="72">
        <v>6</v>
      </c>
      <c r="CT45" s="72">
        <v>6.5</v>
      </c>
      <c r="CU45" s="72">
        <v>6.5</v>
      </c>
      <c r="CV45" s="72">
        <v>6.5</v>
      </c>
      <c r="CW45" s="65">
        <f t="shared" si="16"/>
        <v>6.15</v>
      </c>
      <c r="CX45" s="72">
        <v>2</v>
      </c>
      <c r="CY45" s="72">
        <v>2</v>
      </c>
      <c r="CZ45" s="72">
        <v>2</v>
      </c>
      <c r="DA45" s="72">
        <v>2</v>
      </c>
      <c r="DB45" s="72">
        <v>2</v>
      </c>
      <c r="DC45" s="72">
        <v>2</v>
      </c>
      <c r="DD45" s="72">
        <v>2</v>
      </c>
      <c r="DE45" s="72">
        <v>2</v>
      </c>
      <c r="DF45" s="72">
        <v>2</v>
      </c>
      <c r="DG45" s="72">
        <v>2</v>
      </c>
      <c r="DH45" s="65">
        <f t="shared" si="17"/>
        <v>2</v>
      </c>
      <c r="DI45" s="72">
        <v>7.4</v>
      </c>
      <c r="DJ45" s="72">
        <v>7.1</v>
      </c>
      <c r="DK45" s="72">
        <v>7.5</v>
      </c>
      <c r="DL45" s="72">
        <v>7.3</v>
      </c>
      <c r="DM45" s="72">
        <v>7.2</v>
      </c>
      <c r="DN45" s="72">
        <v>7.2</v>
      </c>
      <c r="DO45" s="72">
        <v>7.4</v>
      </c>
      <c r="DP45" s="72">
        <v>7.3</v>
      </c>
      <c r="DQ45" s="72">
        <v>7.4</v>
      </c>
      <c r="DR45" s="72">
        <v>7.3</v>
      </c>
      <c r="DS45" s="65">
        <f t="shared" si="18"/>
        <v>7.31</v>
      </c>
      <c r="DT45" s="33">
        <v>4</v>
      </c>
      <c r="DU45" s="33">
        <v>3</v>
      </c>
      <c r="DV45" s="33">
        <v>5</v>
      </c>
      <c r="DW45" s="33">
        <v>4</v>
      </c>
      <c r="DX45" s="33">
        <v>5</v>
      </c>
      <c r="DY45" s="65">
        <f t="shared" si="19"/>
        <v>4.2</v>
      </c>
      <c r="DZ45" s="91">
        <f t="shared" si="30"/>
        <v>66.6666666666667</v>
      </c>
      <c r="EA45" s="91">
        <f t="shared" si="30"/>
        <v>37.5</v>
      </c>
      <c r="EB45" s="91">
        <f t="shared" si="30"/>
        <v>62.5</v>
      </c>
      <c r="EC45" s="91">
        <f t="shared" si="30"/>
        <v>57.1428571428571</v>
      </c>
      <c r="ED45" s="91">
        <f t="shared" si="30"/>
        <v>62.5</v>
      </c>
      <c r="EE45" s="106">
        <f t="shared" si="20"/>
        <v>57.2619047619048</v>
      </c>
      <c r="EF45" s="107">
        <v>44</v>
      </c>
      <c r="EG45" s="109">
        <v>42</v>
      </c>
      <c r="EH45" s="109">
        <v>36</v>
      </c>
      <c r="EI45" s="109">
        <v>62</v>
      </c>
      <c r="EJ45" s="109">
        <v>78</v>
      </c>
      <c r="EK45" s="65">
        <f t="shared" si="3"/>
        <v>52.4</v>
      </c>
      <c r="EL45" s="65">
        <f t="shared" si="21"/>
        <v>262</v>
      </c>
      <c r="EM45" s="110">
        <v>1.95</v>
      </c>
      <c r="EN45" s="109">
        <v>3.4</v>
      </c>
      <c r="EO45" s="109">
        <v>1.7</v>
      </c>
      <c r="EP45" s="109">
        <v>2.5</v>
      </c>
      <c r="EQ45" s="109">
        <v>3.45</v>
      </c>
      <c r="ER45" s="65">
        <f t="shared" si="22"/>
        <v>2.6</v>
      </c>
      <c r="ES45" s="114">
        <f t="shared" si="23"/>
        <v>104</v>
      </c>
      <c r="ET45" s="114">
        <f>EY45*'[1]50 gi chọn'!ER43</f>
        <v>53.2666666666667</v>
      </c>
      <c r="EU45" s="115">
        <f t="shared" si="24"/>
        <v>26.6333333333333</v>
      </c>
      <c r="EV45" s="115">
        <f t="shared" si="25"/>
        <v>52</v>
      </c>
      <c r="EW45" s="128">
        <f t="shared" si="26"/>
        <v>0.512179487179487</v>
      </c>
      <c r="EX45" s="110">
        <v>40</v>
      </c>
      <c r="EY45" s="129">
        <f t="shared" si="27"/>
        <v>34</v>
      </c>
      <c r="EZ45" s="33">
        <v>1</v>
      </c>
      <c r="FA45" s="33">
        <v>1</v>
      </c>
      <c r="FB45" s="33">
        <v>1</v>
      </c>
      <c r="FC45" s="48"/>
      <c r="FD45" s="130">
        <f t="shared" si="28"/>
        <v>0</v>
      </c>
      <c r="FE45" s="33">
        <v>6</v>
      </c>
      <c r="FF45" s="130">
        <v>15</v>
      </c>
      <c r="FG45" s="33">
        <v>0</v>
      </c>
      <c r="FH45" s="130">
        <f t="shared" si="29"/>
        <v>0</v>
      </c>
      <c r="FI45" s="134"/>
    </row>
    <row r="46" spans="1:165">
      <c r="A46" s="33">
        <v>42</v>
      </c>
      <c r="B46" s="34" t="s">
        <v>171</v>
      </c>
      <c r="C46" s="40">
        <v>5711</v>
      </c>
      <c r="D46" s="36" t="s">
        <v>172</v>
      </c>
      <c r="E46" s="36" t="s">
        <v>77</v>
      </c>
      <c r="F46" s="36" t="s">
        <v>82</v>
      </c>
      <c r="G46" s="37">
        <v>44928</v>
      </c>
      <c r="H46" s="37">
        <v>44937</v>
      </c>
      <c r="I46" s="37">
        <v>44964</v>
      </c>
      <c r="J46" s="48">
        <f t="shared" si="0"/>
        <v>36</v>
      </c>
      <c r="K46" s="48">
        <v>21</v>
      </c>
      <c r="L46" s="37">
        <v>45003</v>
      </c>
      <c r="M46" s="48">
        <f t="shared" si="4"/>
        <v>39</v>
      </c>
      <c r="N46" s="37">
        <v>45053</v>
      </c>
      <c r="O46" s="48">
        <f t="shared" si="5"/>
        <v>89</v>
      </c>
      <c r="P46" s="37">
        <v>45074</v>
      </c>
      <c r="Q46" s="48">
        <f t="shared" si="1"/>
        <v>21</v>
      </c>
      <c r="R46" s="48">
        <f t="shared" si="6"/>
        <v>110</v>
      </c>
      <c r="S46" s="48">
        <f t="shared" si="7"/>
        <v>146</v>
      </c>
      <c r="T46" s="33">
        <v>3</v>
      </c>
      <c r="U46" s="33">
        <v>2</v>
      </c>
      <c r="V46" s="33">
        <v>8</v>
      </c>
      <c r="W46" s="33">
        <v>8</v>
      </c>
      <c r="X46" s="33">
        <v>10</v>
      </c>
      <c r="Y46" s="33">
        <v>8</v>
      </c>
      <c r="Z46" s="33">
        <v>5</v>
      </c>
      <c r="AA46" s="33">
        <v>6</v>
      </c>
      <c r="AB46" s="33">
        <v>9</v>
      </c>
      <c r="AC46" s="33">
        <v>8</v>
      </c>
      <c r="AD46" s="33">
        <v>7</v>
      </c>
      <c r="AE46" s="33">
        <v>8</v>
      </c>
      <c r="AF46" s="65">
        <f t="shared" si="8"/>
        <v>7.7</v>
      </c>
      <c r="AG46" s="72">
        <f t="shared" si="9"/>
        <v>2</v>
      </c>
      <c r="AH46" s="33">
        <v>4</v>
      </c>
      <c r="AI46" s="33">
        <v>1</v>
      </c>
      <c r="AJ46" s="33">
        <v>1</v>
      </c>
      <c r="AK46" s="33">
        <v>40</v>
      </c>
      <c r="AL46" s="33">
        <v>27</v>
      </c>
      <c r="AM46" s="33">
        <v>31</v>
      </c>
      <c r="AN46" s="33">
        <v>38</v>
      </c>
      <c r="AO46" s="33">
        <v>34</v>
      </c>
      <c r="AP46" s="33">
        <v>34</v>
      </c>
      <c r="AQ46" s="33">
        <v>32</v>
      </c>
      <c r="AR46" s="33">
        <v>35</v>
      </c>
      <c r="AS46" s="33">
        <v>36</v>
      </c>
      <c r="AT46" s="33">
        <v>38</v>
      </c>
      <c r="AU46" s="65">
        <f t="shared" si="10"/>
        <v>34.5</v>
      </c>
      <c r="AV46" s="72">
        <f t="shared" si="11"/>
        <v>3</v>
      </c>
      <c r="AW46" s="33" t="s">
        <v>74</v>
      </c>
      <c r="AX46" s="33">
        <v>6</v>
      </c>
      <c r="AY46" s="33">
        <v>7</v>
      </c>
      <c r="AZ46" s="33">
        <v>5</v>
      </c>
      <c r="BA46" s="33">
        <v>6</v>
      </c>
      <c r="BB46" s="33">
        <v>6</v>
      </c>
      <c r="BC46" s="33">
        <v>7</v>
      </c>
      <c r="BD46" s="33">
        <v>7</v>
      </c>
      <c r="BE46" s="33">
        <v>6</v>
      </c>
      <c r="BF46" s="33">
        <v>5</v>
      </c>
      <c r="BG46" s="33">
        <v>8</v>
      </c>
      <c r="BH46" s="87">
        <f t="shared" si="12"/>
        <v>6.3</v>
      </c>
      <c r="BI46" s="33">
        <v>1</v>
      </c>
      <c r="BJ46" s="72">
        <v>1</v>
      </c>
      <c r="BK46" s="72">
        <v>4.2</v>
      </c>
      <c r="BL46" s="72">
        <v>3.8</v>
      </c>
      <c r="BM46" s="72">
        <v>4.2</v>
      </c>
      <c r="BN46" s="72">
        <v>4.2</v>
      </c>
      <c r="BO46" s="72">
        <v>4.2</v>
      </c>
      <c r="BP46" s="72">
        <v>5</v>
      </c>
      <c r="BQ46" s="72">
        <v>4.4</v>
      </c>
      <c r="BR46" s="72">
        <v>4.5</v>
      </c>
      <c r="BS46" s="72">
        <v>5.3</v>
      </c>
      <c r="BT46" s="72">
        <v>5.5</v>
      </c>
      <c r="BU46" s="87">
        <f t="shared" si="13"/>
        <v>4.53</v>
      </c>
      <c r="BV46" s="72">
        <v>5.8</v>
      </c>
      <c r="BW46" s="72">
        <v>7.1</v>
      </c>
      <c r="BX46" s="72">
        <v>6.2</v>
      </c>
      <c r="BY46" s="72">
        <v>7.2</v>
      </c>
      <c r="BZ46" s="72">
        <v>7.7</v>
      </c>
      <c r="CA46" s="72">
        <v>7</v>
      </c>
      <c r="CB46" s="72">
        <v>8</v>
      </c>
      <c r="CC46" s="72">
        <v>8.2</v>
      </c>
      <c r="CD46" s="72">
        <v>8.5</v>
      </c>
      <c r="CE46" s="72">
        <v>8.5</v>
      </c>
      <c r="CF46" s="87">
        <f t="shared" si="14"/>
        <v>7.42</v>
      </c>
      <c r="CG46" s="87">
        <f t="shared" si="15"/>
        <v>0.610512129380054</v>
      </c>
      <c r="CH46" s="72">
        <v>3</v>
      </c>
      <c r="CI46" s="72">
        <v>1</v>
      </c>
      <c r="CJ46" s="72">
        <v>5</v>
      </c>
      <c r="CK46" s="72">
        <v>7</v>
      </c>
      <c r="CL46" s="72">
        <v>5</v>
      </c>
      <c r="CM46" s="72">
        <v>4.5</v>
      </c>
      <c r="CN46" s="72">
        <v>5</v>
      </c>
      <c r="CO46" s="72">
        <v>6.5</v>
      </c>
      <c r="CP46" s="72">
        <v>5.2</v>
      </c>
      <c r="CQ46" s="72">
        <v>4.8</v>
      </c>
      <c r="CR46" s="72">
        <v>5.2</v>
      </c>
      <c r="CS46" s="72">
        <v>5.5</v>
      </c>
      <c r="CT46" s="72">
        <v>4.8</v>
      </c>
      <c r="CU46" s="72">
        <v>6</v>
      </c>
      <c r="CV46" s="72">
        <v>4.5</v>
      </c>
      <c r="CW46" s="65">
        <f t="shared" si="16"/>
        <v>5.2</v>
      </c>
      <c r="CX46" s="72">
        <v>11</v>
      </c>
      <c r="CY46" s="72">
        <v>10</v>
      </c>
      <c r="CZ46" s="72">
        <v>8</v>
      </c>
      <c r="DA46" s="72">
        <v>13</v>
      </c>
      <c r="DB46" s="72">
        <v>12</v>
      </c>
      <c r="DC46" s="72">
        <v>10</v>
      </c>
      <c r="DD46" s="72">
        <v>14</v>
      </c>
      <c r="DE46" s="72">
        <v>12</v>
      </c>
      <c r="DF46" s="72">
        <v>10</v>
      </c>
      <c r="DG46" s="72">
        <v>16</v>
      </c>
      <c r="DH46" s="65">
        <f t="shared" si="17"/>
        <v>11.6</v>
      </c>
      <c r="DI46" s="72">
        <v>4.3</v>
      </c>
      <c r="DJ46" s="72">
        <v>4.4</v>
      </c>
      <c r="DK46" s="72">
        <v>4.2</v>
      </c>
      <c r="DL46" s="72">
        <v>3.9</v>
      </c>
      <c r="DM46" s="72">
        <v>4.6</v>
      </c>
      <c r="DN46" s="72">
        <v>4.4</v>
      </c>
      <c r="DO46" s="72">
        <v>4.5</v>
      </c>
      <c r="DP46" s="72">
        <v>4.2</v>
      </c>
      <c r="DQ46" s="72">
        <v>4</v>
      </c>
      <c r="DR46" s="72">
        <v>4.3</v>
      </c>
      <c r="DS46" s="65">
        <f t="shared" si="18"/>
        <v>4.28</v>
      </c>
      <c r="DT46" s="33">
        <v>6</v>
      </c>
      <c r="DU46" s="33">
        <v>5</v>
      </c>
      <c r="DV46" s="33">
        <v>4</v>
      </c>
      <c r="DW46" s="33">
        <v>6</v>
      </c>
      <c r="DX46" s="33">
        <v>6</v>
      </c>
      <c r="DY46" s="65">
        <f t="shared" si="19"/>
        <v>5.4</v>
      </c>
      <c r="DZ46" s="91">
        <f t="shared" si="30"/>
        <v>85.7142857142857</v>
      </c>
      <c r="EA46" s="91">
        <f t="shared" si="30"/>
        <v>100</v>
      </c>
      <c r="EB46" s="91">
        <f t="shared" si="30"/>
        <v>66.6666666666667</v>
      </c>
      <c r="EC46" s="91">
        <f t="shared" si="30"/>
        <v>100</v>
      </c>
      <c r="ED46" s="91">
        <f t="shared" si="30"/>
        <v>85.7142857142857</v>
      </c>
      <c r="EE46" s="106">
        <f t="shared" si="20"/>
        <v>87.6190476190476</v>
      </c>
      <c r="EF46" s="107">
        <v>35</v>
      </c>
      <c r="EG46" s="109">
        <v>32</v>
      </c>
      <c r="EH46" s="109">
        <v>23</v>
      </c>
      <c r="EI46" s="109">
        <v>35</v>
      </c>
      <c r="EJ46" s="109">
        <v>25</v>
      </c>
      <c r="EK46" s="65">
        <f t="shared" si="3"/>
        <v>30</v>
      </c>
      <c r="EL46" s="65">
        <f t="shared" si="21"/>
        <v>150</v>
      </c>
      <c r="EM46" s="110">
        <v>2.65</v>
      </c>
      <c r="EN46" s="109">
        <v>2.9</v>
      </c>
      <c r="EO46" s="109">
        <v>2.22</v>
      </c>
      <c r="EP46" s="109">
        <v>2.7</v>
      </c>
      <c r="EQ46" s="109">
        <v>1.9</v>
      </c>
      <c r="ER46" s="65">
        <f t="shared" si="22"/>
        <v>2.474</v>
      </c>
      <c r="ES46" s="114">
        <f t="shared" si="23"/>
        <v>98.96</v>
      </c>
      <c r="ET46" s="114">
        <f>EY46*'[1]50 gi chọn'!ER44</f>
        <v>52.8</v>
      </c>
      <c r="EU46" s="115">
        <f t="shared" si="24"/>
        <v>26.4</v>
      </c>
      <c r="EV46" s="115">
        <f t="shared" si="25"/>
        <v>49.48</v>
      </c>
      <c r="EW46" s="128">
        <f t="shared" si="26"/>
        <v>0.53354890864996</v>
      </c>
      <c r="EX46" s="110">
        <v>40</v>
      </c>
      <c r="EY46" s="129">
        <f t="shared" si="27"/>
        <v>36</v>
      </c>
      <c r="EZ46" s="33">
        <v>1</v>
      </c>
      <c r="FA46" s="33">
        <v>1</v>
      </c>
      <c r="FB46" s="33">
        <v>1</v>
      </c>
      <c r="FC46" s="48"/>
      <c r="FD46" s="130">
        <f t="shared" si="28"/>
        <v>0</v>
      </c>
      <c r="FE46" s="33">
        <v>4</v>
      </c>
      <c r="FF46" s="130">
        <v>10</v>
      </c>
      <c r="FG46" s="33">
        <v>4</v>
      </c>
      <c r="FH46" s="130">
        <f t="shared" si="29"/>
        <v>2.66666666666667</v>
      </c>
      <c r="FI46" s="134"/>
    </row>
    <row r="47" spans="1:165">
      <c r="A47" s="33">
        <v>43</v>
      </c>
      <c r="B47" s="34" t="s">
        <v>173</v>
      </c>
      <c r="C47" s="40">
        <v>5745</v>
      </c>
      <c r="D47" s="36" t="s">
        <v>96</v>
      </c>
      <c r="E47" s="36" t="s">
        <v>174</v>
      </c>
      <c r="F47" s="36" t="s">
        <v>73</v>
      </c>
      <c r="G47" s="37">
        <v>44928</v>
      </c>
      <c r="H47" s="37">
        <v>44937</v>
      </c>
      <c r="I47" s="37">
        <v>44964</v>
      </c>
      <c r="J47" s="48">
        <f t="shared" si="0"/>
        <v>36</v>
      </c>
      <c r="K47" s="48">
        <v>19</v>
      </c>
      <c r="L47" s="37">
        <v>45011</v>
      </c>
      <c r="M47" s="48">
        <f t="shared" si="4"/>
        <v>47</v>
      </c>
      <c r="N47" s="37">
        <v>45053</v>
      </c>
      <c r="O47" s="48">
        <f t="shared" si="5"/>
        <v>89</v>
      </c>
      <c r="P47" s="37">
        <v>45074</v>
      </c>
      <c r="Q47" s="48">
        <f t="shared" si="1"/>
        <v>21</v>
      </c>
      <c r="R47" s="48">
        <f t="shared" si="6"/>
        <v>110</v>
      </c>
      <c r="S47" s="48">
        <f t="shared" si="7"/>
        <v>146</v>
      </c>
      <c r="T47" s="33">
        <v>3</v>
      </c>
      <c r="U47" s="33">
        <v>2</v>
      </c>
      <c r="V47" s="33">
        <v>8</v>
      </c>
      <c r="W47" s="33">
        <v>9</v>
      </c>
      <c r="X47" s="33">
        <v>9</v>
      </c>
      <c r="Y47" s="33">
        <v>8</v>
      </c>
      <c r="Z47" s="33">
        <v>9</v>
      </c>
      <c r="AA47" s="33">
        <v>10</v>
      </c>
      <c r="AB47" s="33">
        <v>10</v>
      </c>
      <c r="AC47" s="33">
        <v>9</v>
      </c>
      <c r="AD47" s="33">
        <v>10</v>
      </c>
      <c r="AE47" s="33">
        <v>9</v>
      </c>
      <c r="AF47" s="65">
        <f t="shared" si="8"/>
        <v>9.1</v>
      </c>
      <c r="AG47" s="72">
        <f t="shared" si="9"/>
        <v>3</v>
      </c>
      <c r="AH47" s="33">
        <v>4</v>
      </c>
      <c r="AI47" s="33">
        <v>2</v>
      </c>
      <c r="AJ47" s="33">
        <v>1</v>
      </c>
      <c r="AK47" s="33">
        <v>40</v>
      </c>
      <c r="AL47" s="33">
        <v>48</v>
      </c>
      <c r="AM47" s="33">
        <v>50</v>
      </c>
      <c r="AN47" s="33">
        <v>46</v>
      </c>
      <c r="AO47" s="33">
        <v>43</v>
      </c>
      <c r="AP47" s="33">
        <v>45</v>
      </c>
      <c r="AQ47" s="33">
        <v>42</v>
      </c>
      <c r="AR47" s="33">
        <v>42</v>
      </c>
      <c r="AS47" s="33">
        <v>46</v>
      </c>
      <c r="AT47" s="33">
        <v>48</v>
      </c>
      <c r="AU47" s="65">
        <f t="shared" si="10"/>
        <v>45</v>
      </c>
      <c r="AV47" s="72">
        <f t="shared" si="11"/>
        <v>3</v>
      </c>
      <c r="AW47" s="33" t="s">
        <v>74</v>
      </c>
      <c r="AX47" s="33">
        <v>6</v>
      </c>
      <c r="AY47" s="33">
        <v>6</v>
      </c>
      <c r="AZ47" s="33">
        <v>8</v>
      </c>
      <c r="BA47" s="33">
        <v>6</v>
      </c>
      <c r="BB47" s="33">
        <v>4</v>
      </c>
      <c r="BC47" s="33">
        <v>6</v>
      </c>
      <c r="BD47" s="33">
        <v>7</v>
      </c>
      <c r="BE47" s="33">
        <v>4</v>
      </c>
      <c r="BF47" s="33">
        <v>6</v>
      </c>
      <c r="BG47" s="33">
        <v>4</v>
      </c>
      <c r="BH47" s="87">
        <f t="shared" si="12"/>
        <v>5.7</v>
      </c>
      <c r="BI47" s="33">
        <v>2</v>
      </c>
      <c r="BJ47" s="72">
        <v>1</v>
      </c>
      <c r="BK47" s="72">
        <v>4.5</v>
      </c>
      <c r="BL47" s="72">
        <v>4.5</v>
      </c>
      <c r="BM47" s="72">
        <v>4.2</v>
      </c>
      <c r="BN47" s="72">
        <v>4.4</v>
      </c>
      <c r="BO47" s="72">
        <v>4.4</v>
      </c>
      <c r="BP47" s="72">
        <v>4.5</v>
      </c>
      <c r="BQ47" s="72">
        <v>4</v>
      </c>
      <c r="BR47" s="72">
        <v>4.5</v>
      </c>
      <c r="BS47" s="72">
        <v>4.2</v>
      </c>
      <c r="BT47" s="72">
        <v>4.5</v>
      </c>
      <c r="BU47" s="87">
        <f t="shared" si="13"/>
        <v>4.37</v>
      </c>
      <c r="BV47" s="72">
        <v>8.5</v>
      </c>
      <c r="BW47" s="72">
        <v>7.8</v>
      </c>
      <c r="BX47" s="72">
        <v>7.2</v>
      </c>
      <c r="BY47" s="72">
        <v>7.8</v>
      </c>
      <c r="BZ47" s="72">
        <v>6.7</v>
      </c>
      <c r="CA47" s="72">
        <v>7</v>
      </c>
      <c r="CB47" s="72">
        <v>6.7</v>
      </c>
      <c r="CC47" s="72">
        <v>6.8</v>
      </c>
      <c r="CD47" s="72">
        <v>7</v>
      </c>
      <c r="CE47" s="72">
        <v>7.5</v>
      </c>
      <c r="CF47" s="87">
        <f t="shared" si="14"/>
        <v>7.3</v>
      </c>
      <c r="CG47" s="87">
        <f t="shared" si="15"/>
        <v>0.598630136986301</v>
      </c>
      <c r="CH47" s="72">
        <v>3</v>
      </c>
      <c r="CI47" s="72">
        <v>1</v>
      </c>
      <c r="CJ47" s="72">
        <v>5</v>
      </c>
      <c r="CK47" s="72">
        <v>7</v>
      </c>
      <c r="CL47" s="72">
        <v>3</v>
      </c>
      <c r="CM47" s="72">
        <v>6.5</v>
      </c>
      <c r="CN47" s="72">
        <v>6</v>
      </c>
      <c r="CO47" s="72">
        <v>6.5</v>
      </c>
      <c r="CP47" s="72">
        <v>6</v>
      </c>
      <c r="CQ47" s="72">
        <v>6.5</v>
      </c>
      <c r="CR47" s="72">
        <v>6.5</v>
      </c>
      <c r="CS47" s="72">
        <v>6</v>
      </c>
      <c r="CT47" s="72">
        <v>6</v>
      </c>
      <c r="CU47" s="72">
        <v>6</v>
      </c>
      <c r="CV47" s="72">
        <v>6.5</v>
      </c>
      <c r="CW47" s="65">
        <f t="shared" si="16"/>
        <v>6.25</v>
      </c>
      <c r="CX47" s="72">
        <v>8</v>
      </c>
      <c r="CY47" s="72">
        <v>8</v>
      </c>
      <c r="CZ47" s="72">
        <v>7</v>
      </c>
      <c r="DA47" s="72">
        <v>6</v>
      </c>
      <c r="DB47" s="72">
        <v>7</v>
      </c>
      <c r="DC47" s="72">
        <v>9</v>
      </c>
      <c r="DD47" s="72">
        <v>6</v>
      </c>
      <c r="DE47" s="72">
        <v>10</v>
      </c>
      <c r="DF47" s="72">
        <v>8</v>
      </c>
      <c r="DG47" s="72">
        <v>10</v>
      </c>
      <c r="DH47" s="65">
        <f t="shared" si="17"/>
        <v>7.9</v>
      </c>
      <c r="DI47" s="72">
        <v>7</v>
      </c>
      <c r="DJ47" s="72">
        <v>7</v>
      </c>
      <c r="DK47" s="72">
        <v>7.1</v>
      </c>
      <c r="DL47" s="72">
        <v>7.1</v>
      </c>
      <c r="DM47" s="72">
        <v>4</v>
      </c>
      <c r="DN47" s="72">
        <v>7.2</v>
      </c>
      <c r="DO47" s="72">
        <v>7.1</v>
      </c>
      <c r="DP47" s="72">
        <v>7</v>
      </c>
      <c r="DQ47" s="72">
        <v>7</v>
      </c>
      <c r="DR47" s="72">
        <v>7.2</v>
      </c>
      <c r="DS47" s="65">
        <f t="shared" si="18"/>
        <v>6.77</v>
      </c>
      <c r="DT47" s="33">
        <v>3</v>
      </c>
      <c r="DU47" s="33">
        <v>3</v>
      </c>
      <c r="DV47" s="33">
        <v>4</v>
      </c>
      <c r="DW47" s="33">
        <v>3</v>
      </c>
      <c r="DX47" s="33">
        <v>3</v>
      </c>
      <c r="DY47" s="65">
        <f t="shared" si="19"/>
        <v>3.2</v>
      </c>
      <c r="DZ47" s="91">
        <f t="shared" si="30"/>
        <v>50</v>
      </c>
      <c r="EA47" s="91">
        <f t="shared" si="30"/>
        <v>37.5</v>
      </c>
      <c r="EB47" s="91">
        <f t="shared" si="30"/>
        <v>66.6666666666667</v>
      </c>
      <c r="EC47" s="91">
        <f t="shared" si="30"/>
        <v>75</v>
      </c>
      <c r="ED47" s="91">
        <f t="shared" si="30"/>
        <v>50</v>
      </c>
      <c r="EE47" s="106">
        <f t="shared" si="20"/>
        <v>55.8333333333333</v>
      </c>
      <c r="EF47" s="107">
        <v>26</v>
      </c>
      <c r="EG47" s="109">
        <v>22</v>
      </c>
      <c r="EH47" s="109">
        <v>26</v>
      </c>
      <c r="EI47" s="109">
        <v>21</v>
      </c>
      <c r="EJ47" s="109">
        <v>18</v>
      </c>
      <c r="EK47" s="65">
        <f t="shared" si="3"/>
        <v>22.6</v>
      </c>
      <c r="EL47" s="65">
        <f t="shared" si="21"/>
        <v>113</v>
      </c>
      <c r="EM47" s="110">
        <v>2.55</v>
      </c>
      <c r="EN47" s="109">
        <v>3.52</v>
      </c>
      <c r="EO47" s="109">
        <v>3.4</v>
      </c>
      <c r="EP47" s="109">
        <v>2.42</v>
      </c>
      <c r="EQ47" s="109">
        <v>2.62</v>
      </c>
      <c r="ER47" s="65">
        <f t="shared" si="22"/>
        <v>2.902</v>
      </c>
      <c r="ES47" s="114">
        <f t="shared" si="23"/>
        <v>116.08</v>
      </c>
      <c r="ET47" s="114">
        <f>EY47*'[1]50 gi chọn'!ER45</f>
        <v>64.53125</v>
      </c>
      <c r="EU47" s="115">
        <f t="shared" si="24"/>
        <v>32.265625</v>
      </c>
      <c r="EV47" s="115">
        <f t="shared" si="25"/>
        <v>58.04</v>
      </c>
      <c r="EW47" s="128">
        <f t="shared" si="26"/>
        <v>0.555920485871812</v>
      </c>
      <c r="EX47" s="110">
        <v>40</v>
      </c>
      <c r="EY47" s="129">
        <f t="shared" si="27"/>
        <v>35</v>
      </c>
      <c r="EZ47" s="33">
        <v>1</v>
      </c>
      <c r="FA47" s="33">
        <v>1</v>
      </c>
      <c r="FB47" s="33">
        <v>3</v>
      </c>
      <c r="FC47" s="48">
        <v>5</v>
      </c>
      <c r="FD47" s="130">
        <f t="shared" si="28"/>
        <v>12.5</v>
      </c>
      <c r="FE47" s="33"/>
      <c r="FF47" s="130">
        <v>0</v>
      </c>
      <c r="FG47" s="33">
        <v>6</v>
      </c>
      <c r="FH47" s="130">
        <f t="shared" si="29"/>
        <v>5.30973451327434</v>
      </c>
      <c r="FI47" s="134"/>
    </row>
    <row r="48" spans="1:165">
      <c r="A48" s="33">
        <v>44</v>
      </c>
      <c r="B48" s="34" t="s">
        <v>175</v>
      </c>
      <c r="C48" s="40">
        <v>7467</v>
      </c>
      <c r="D48" s="36" t="s">
        <v>176</v>
      </c>
      <c r="E48" s="36" t="s">
        <v>105</v>
      </c>
      <c r="F48" s="36" t="s">
        <v>82</v>
      </c>
      <c r="G48" s="37">
        <v>44928</v>
      </c>
      <c r="H48" s="37">
        <v>44937</v>
      </c>
      <c r="I48" s="37">
        <v>44964</v>
      </c>
      <c r="J48" s="48">
        <f t="shared" si="0"/>
        <v>36</v>
      </c>
      <c r="K48" s="48">
        <v>19</v>
      </c>
      <c r="L48" s="37">
        <v>45006</v>
      </c>
      <c r="M48" s="48">
        <f t="shared" si="4"/>
        <v>42</v>
      </c>
      <c r="N48" s="37">
        <v>45053</v>
      </c>
      <c r="O48" s="48">
        <f t="shared" si="5"/>
        <v>89</v>
      </c>
      <c r="P48" s="37">
        <v>45074</v>
      </c>
      <c r="Q48" s="48">
        <f t="shared" si="1"/>
        <v>21</v>
      </c>
      <c r="R48" s="48">
        <f t="shared" si="6"/>
        <v>110</v>
      </c>
      <c r="S48" s="48">
        <f t="shared" si="7"/>
        <v>146</v>
      </c>
      <c r="T48" s="33">
        <v>3</v>
      </c>
      <c r="U48" s="33">
        <v>2</v>
      </c>
      <c r="V48" s="33">
        <v>10</v>
      </c>
      <c r="W48" s="33">
        <v>7</v>
      </c>
      <c r="X48" s="33">
        <v>11</v>
      </c>
      <c r="Y48" s="33">
        <v>9</v>
      </c>
      <c r="Z48" s="33">
        <v>10</v>
      </c>
      <c r="AA48" s="33">
        <v>10</v>
      </c>
      <c r="AB48" s="33">
        <v>10</v>
      </c>
      <c r="AC48" s="33">
        <v>9</v>
      </c>
      <c r="AD48" s="33">
        <v>10</v>
      </c>
      <c r="AE48" s="33">
        <v>10</v>
      </c>
      <c r="AF48" s="65">
        <f t="shared" si="8"/>
        <v>9.6</v>
      </c>
      <c r="AG48" s="72">
        <f t="shared" si="9"/>
        <v>3</v>
      </c>
      <c r="AH48" s="33">
        <v>4</v>
      </c>
      <c r="AI48" s="33">
        <v>1</v>
      </c>
      <c r="AJ48" s="33">
        <v>1</v>
      </c>
      <c r="AK48" s="33">
        <v>22</v>
      </c>
      <c r="AL48" s="33">
        <v>29</v>
      </c>
      <c r="AM48" s="33">
        <v>30</v>
      </c>
      <c r="AN48" s="33">
        <v>24</v>
      </c>
      <c r="AO48" s="33">
        <v>29</v>
      </c>
      <c r="AP48" s="33">
        <v>25</v>
      </c>
      <c r="AQ48" s="33">
        <v>26</v>
      </c>
      <c r="AR48" s="33">
        <v>29</v>
      </c>
      <c r="AS48" s="33">
        <v>33</v>
      </c>
      <c r="AT48" s="33">
        <v>28</v>
      </c>
      <c r="AU48" s="65">
        <f t="shared" si="10"/>
        <v>27.5</v>
      </c>
      <c r="AV48" s="72">
        <f t="shared" si="11"/>
        <v>3</v>
      </c>
      <c r="AW48" s="33" t="s">
        <v>74</v>
      </c>
      <c r="AX48" s="33">
        <v>8</v>
      </c>
      <c r="AY48" s="33">
        <v>10</v>
      </c>
      <c r="AZ48" s="33">
        <v>10</v>
      </c>
      <c r="BA48" s="33">
        <v>18</v>
      </c>
      <c r="BB48" s="33">
        <v>12</v>
      </c>
      <c r="BC48" s="33">
        <v>14</v>
      </c>
      <c r="BD48" s="33">
        <v>16</v>
      </c>
      <c r="BE48" s="33">
        <v>17</v>
      </c>
      <c r="BF48" s="33">
        <v>16</v>
      </c>
      <c r="BG48" s="33">
        <v>14</v>
      </c>
      <c r="BH48" s="87">
        <f t="shared" si="12"/>
        <v>13.5</v>
      </c>
      <c r="BI48" s="33">
        <v>1</v>
      </c>
      <c r="BJ48" s="72">
        <v>5</v>
      </c>
      <c r="BK48" s="72">
        <v>4</v>
      </c>
      <c r="BL48" s="72">
        <v>3.8</v>
      </c>
      <c r="BM48" s="72">
        <v>3.5</v>
      </c>
      <c r="BN48" s="72">
        <v>4.2</v>
      </c>
      <c r="BO48" s="72">
        <v>4.1</v>
      </c>
      <c r="BP48" s="72">
        <v>4.2</v>
      </c>
      <c r="BQ48" s="72">
        <v>4</v>
      </c>
      <c r="BR48" s="72">
        <v>4</v>
      </c>
      <c r="BS48" s="72">
        <v>4.1</v>
      </c>
      <c r="BT48" s="72">
        <v>4.4</v>
      </c>
      <c r="BU48" s="87">
        <f t="shared" si="13"/>
        <v>4.03</v>
      </c>
      <c r="BV48" s="72">
        <v>4.4</v>
      </c>
      <c r="BW48" s="72">
        <v>4.1</v>
      </c>
      <c r="BX48" s="72">
        <v>4.1</v>
      </c>
      <c r="BY48" s="72">
        <v>4.5</v>
      </c>
      <c r="BZ48" s="72">
        <v>4.1</v>
      </c>
      <c r="CA48" s="72">
        <v>4.5</v>
      </c>
      <c r="CB48" s="72">
        <v>4.2</v>
      </c>
      <c r="CC48" s="72">
        <v>4.3</v>
      </c>
      <c r="CD48" s="72">
        <v>4.2</v>
      </c>
      <c r="CE48" s="72">
        <v>4.2</v>
      </c>
      <c r="CF48" s="87">
        <f t="shared" si="14"/>
        <v>4.26</v>
      </c>
      <c r="CG48" s="87">
        <f t="shared" si="15"/>
        <v>0.946009389671361</v>
      </c>
      <c r="CH48" s="72">
        <v>1</v>
      </c>
      <c r="CI48" s="72">
        <v>1</v>
      </c>
      <c r="CJ48" s="72">
        <v>5</v>
      </c>
      <c r="CK48" s="72">
        <v>7</v>
      </c>
      <c r="CL48" s="72">
        <v>5</v>
      </c>
      <c r="CM48" s="72">
        <v>6.6</v>
      </c>
      <c r="CN48" s="72">
        <v>6</v>
      </c>
      <c r="CO48" s="72">
        <v>5.5</v>
      </c>
      <c r="CP48" s="72">
        <v>5</v>
      </c>
      <c r="CQ48" s="72">
        <v>5</v>
      </c>
      <c r="CR48" s="72">
        <v>5.5</v>
      </c>
      <c r="CS48" s="72">
        <v>5</v>
      </c>
      <c r="CT48" s="72">
        <v>5</v>
      </c>
      <c r="CU48" s="72">
        <v>7</v>
      </c>
      <c r="CV48" s="72">
        <v>5.5</v>
      </c>
      <c r="CW48" s="65">
        <f t="shared" si="16"/>
        <v>5.61</v>
      </c>
      <c r="CX48" s="72">
        <v>3</v>
      </c>
      <c r="CY48" s="72">
        <v>3</v>
      </c>
      <c r="CZ48" s="72">
        <v>3</v>
      </c>
      <c r="DA48" s="72">
        <v>3</v>
      </c>
      <c r="DB48" s="72">
        <v>2</v>
      </c>
      <c r="DC48" s="72">
        <v>3</v>
      </c>
      <c r="DD48" s="72">
        <v>3</v>
      </c>
      <c r="DE48" s="72">
        <v>2</v>
      </c>
      <c r="DF48" s="72">
        <v>2</v>
      </c>
      <c r="DG48" s="72">
        <v>2</v>
      </c>
      <c r="DH48" s="65">
        <f t="shared" si="17"/>
        <v>2.6</v>
      </c>
      <c r="DI48" s="72">
        <v>7.2</v>
      </c>
      <c r="DJ48" s="72">
        <v>7.1</v>
      </c>
      <c r="DK48" s="72">
        <v>6.9</v>
      </c>
      <c r="DL48" s="72">
        <v>6.9</v>
      </c>
      <c r="DM48" s="72">
        <v>7.2</v>
      </c>
      <c r="DN48" s="72">
        <v>7</v>
      </c>
      <c r="DO48" s="72">
        <v>7.1</v>
      </c>
      <c r="DP48" s="72">
        <v>7.4</v>
      </c>
      <c r="DQ48" s="72">
        <v>7.2</v>
      </c>
      <c r="DR48" s="72">
        <v>7</v>
      </c>
      <c r="DS48" s="65">
        <f t="shared" si="18"/>
        <v>7.1</v>
      </c>
      <c r="DT48" s="33">
        <v>10</v>
      </c>
      <c r="DU48" s="33">
        <v>10</v>
      </c>
      <c r="DV48" s="33">
        <v>11</v>
      </c>
      <c r="DW48" s="33">
        <v>12</v>
      </c>
      <c r="DX48" s="33">
        <v>10</v>
      </c>
      <c r="DY48" s="65">
        <f t="shared" si="19"/>
        <v>10.6</v>
      </c>
      <c r="DZ48" s="91">
        <f t="shared" si="30"/>
        <v>100</v>
      </c>
      <c r="EA48" s="91">
        <f t="shared" si="30"/>
        <v>100</v>
      </c>
      <c r="EB48" s="91">
        <f t="shared" si="30"/>
        <v>61.1111111111111</v>
      </c>
      <c r="EC48" s="91">
        <f t="shared" si="30"/>
        <v>100</v>
      </c>
      <c r="ED48" s="91">
        <f t="shared" si="30"/>
        <v>71.4285714285714</v>
      </c>
      <c r="EE48" s="106">
        <f t="shared" si="20"/>
        <v>86.5079365079365</v>
      </c>
      <c r="EF48" s="107">
        <v>39</v>
      </c>
      <c r="EG48" s="109">
        <v>54</v>
      </c>
      <c r="EH48" s="109">
        <v>76</v>
      </c>
      <c r="EI48" s="109">
        <v>73</v>
      </c>
      <c r="EJ48" s="109">
        <v>72</v>
      </c>
      <c r="EK48" s="65">
        <f t="shared" si="3"/>
        <v>62.8</v>
      </c>
      <c r="EL48" s="65">
        <f t="shared" si="21"/>
        <v>314</v>
      </c>
      <c r="EM48" s="110">
        <v>1.5</v>
      </c>
      <c r="EN48" s="109">
        <v>2</v>
      </c>
      <c r="EO48" s="109">
        <v>2.4</v>
      </c>
      <c r="EP48" s="109">
        <v>2.65</v>
      </c>
      <c r="EQ48" s="109">
        <v>2.3</v>
      </c>
      <c r="ER48" s="65">
        <f t="shared" si="22"/>
        <v>2.17</v>
      </c>
      <c r="ES48" s="114">
        <f t="shared" si="23"/>
        <v>86.8</v>
      </c>
      <c r="ET48" s="114">
        <f>EY48*'[1]50 gi chọn'!ER46</f>
        <v>42.1333333333333</v>
      </c>
      <c r="EU48" s="115">
        <f t="shared" si="24"/>
        <v>21.0666666666667</v>
      </c>
      <c r="EV48" s="115">
        <f t="shared" si="25"/>
        <v>43.4</v>
      </c>
      <c r="EW48" s="128">
        <f t="shared" si="26"/>
        <v>0.485407066052227</v>
      </c>
      <c r="EX48" s="110">
        <v>40</v>
      </c>
      <c r="EY48" s="129">
        <f t="shared" si="27"/>
        <v>32</v>
      </c>
      <c r="EZ48" s="33">
        <v>1</v>
      </c>
      <c r="FA48" s="33">
        <v>1</v>
      </c>
      <c r="FB48" s="33">
        <v>3</v>
      </c>
      <c r="FC48" s="48">
        <v>4</v>
      </c>
      <c r="FD48" s="130">
        <f t="shared" si="28"/>
        <v>10</v>
      </c>
      <c r="FE48" s="33">
        <v>4</v>
      </c>
      <c r="FF48" s="130">
        <v>10</v>
      </c>
      <c r="FG48" s="33">
        <v>0</v>
      </c>
      <c r="FH48" s="130">
        <f t="shared" si="29"/>
        <v>0</v>
      </c>
      <c r="FI48" s="134"/>
    </row>
    <row r="49" spans="1:165">
      <c r="A49" s="33">
        <v>45</v>
      </c>
      <c r="B49" s="34" t="s">
        <v>177</v>
      </c>
      <c r="C49" s="40">
        <v>7672</v>
      </c>
      <c r="D49" s="36" t="s">
        <v>178</v>
      </c>
      <c r="E49" s="36" t="s">
        <v>105</v>
      </c>
      <c r="F49" s="36" t="s">
        <v>82</v>
      </c>
      <c r="G49" s="37">
        <v>44928</v>
      </c>
      <c r="H49" s="37">
        <v>44944</v>
      </c>
      <c r="I49" s="37">
        <v>44964</v>
      </c>
      <c r="J49" s="48">
        <f t="shared" si="0"/>
        <v>36</v>
      </c>
      <c r="K49" s="48">
        <v>19</v>
      </c>
      <c r="L49" s="37">
        <v>45011</v>
      </c>
      <c r="M49" s="48">
        <f t="shared" si="4"/>
        <v>47</v>
      </c>
      <c r="N49" s="37">
        <v>45053</v>
      </c>
      <c r="O49" s="48">
        <f t="shared" si="5"/>
        <v>89</v>
      </c>
      <c r="P49" s="37">
        <v>45074</v>
      </c>
      <c r="Q49" s="48">
        <f t="shared" si="1"/>
        <v>21</v>
      </c>
      <c r="R49" s="48">
        <f t="shared" si="6"/>
        <v>110</v>
      </c>
      <c r="S49" s="48">
        <f t="shared" si="7"/>
        <v>146</v>
      </c>
      <c r="T49" s="33">
        <v>3</v>
      </c>
      <c r="U49" s="33">
        <v>2</v>
      </c>
      <c r="V49" s="33">
        <v>8</v>
      </c>
      <c r="W49" s="33">
        <v>10</v>
      </c>
      <c r="X49" s="33">
        <v>10</v>
      </c>
      <c r="Y49" s="33">
        <v>8</v>
      </c>
      <c r="Z49" s="33">
        <v>8</v>
      </c>
      <c r="AA49" s="33">
        <v>7</v>
      </c>
      <c r="AB49" s="33">
        <v>7</v>
      </c>
      <c r="AC49" s="33">
        <v>7</v>
      </c>
      <c r="AD49" s="33">
        <v>8</v>
      </c>
      <c r="AE49" s="33">
        <v>7</v>
      </c>
      <c r="AF49" s="65">
        <f t="shared" si="8"/>
        <v>8</v>
      </c>
      <c r="AG49" s="72">
        <f t="shared" si="9"/>
        <v>2</v>
      </c>
      <c r="AH49" s="33">
        <v>4</v>
      </c>
      <c r="AI49" s="33">
        <v>2</v>
      </c>
      <c r="AJ49" s="33">
        <v>1</v>
      </c>
      <c r="AK49" s="33">
        <v>42</v>
      </c>
      <c r="AL49" s="33">
        <v>38</v>
      </c>
      <c r="AM49" s="33">
        <v>40</v>
      </c>
      <c r="AN49" s="33">
        <v>42</v>
      </c>
      <c r="AO49" s="33">
        <v>42</v>
      </c>
      <c r="AP49" s="33">
        <v>40</v>
      </c>
      <c r="AQ49" s="33">
        <v>42</v>
      </c>
      <c r="AR49" s="33">
        <v>43</v>
      </c>
      <c r="AS49" s="33">
        <v>45</v>
      </c>
      <c r="AT49" s="33">
        <v>48</v>
      </c>
      <c r="AU49" s="65">
        <f t="shared" si="10"/>
        <v>42.2</v>
      </c>
      <c r="AV49" s="72">
        <f t="shared" si="11"/>
        <v>3</v>
      </c>
      <c r="AW49" s="33" t="s">
        <v>74</v>
      </c>
      <c r="AX49" s="33">
        <v>8</v>
      </c>
      <c r="AY49" s="33">
        <v>6</v>
      </c>
      <c r="AZ49" s="33">
        <v>10</v>
      </c>
      <c r="BA49" s="33">
        <v>7</v>
      </c>
      <c r="BB49" s="33">
        <v>12</v>
      </c>
      <c r="BC49" s="33">
        <v>8</v>
      </c>
      <c r="BD49" s="33">
        <v>9</v>
      </c>
      <c r="BE49" s="33">
        <v>10</v>
      </c>
      <c r="BF49" s="33">
        <v>7</v>
      </c>
      <c r="BG49" s="33">
        <v>8</v>
      </c>
      <c r="BH49" s="87">
        <f t="shared" si="12"/>
        <v>8.5</v>
      </c>
      <c r="BI49" s="33">
        <v>1</v>
      </c>
      <c r="BJ49" s="72">
        <v>1</v>
      </c>
      <c r="BK49" s="72">
        <v>5.1</v>
      </c>
      <c r="BL49" s="72">
        <v>5.2</v>
      </c>
      <c r="BM49" s="72">
        <v>4.7</v>
      </c>
      <c r="BN49" s="72">
        <v>4.5</v>
      </c>
      <c r="BO49" s="72">
        <v>4.7</v>
      </c>
      <c r="BP49" s="72">
        <v>4.8</v>
      </c>
      <c r="BQ49" s="72">
        <v>4.8</v>
      </c>
      <c r="BR49" s="72">
        <v>4.9</v>
      </c>
      <c r="BS49" s="72">
        <v>5</v>
      </c>
      <c r="BT49" s="72">
        <v>4.7</v>
      </c>
      <c r="BU49" s="87">
        <f t="shared" si="13"/>
        <v>4.84</v>
      </c>
      <c r="BV49" s="72">
        <v>7.3</v>
      </c>
      <c r="BW49" s="72">
        <v>7.1</v>
      </c>
      <c r="BX49" s="72">
        <v>6.5</v>
      </c>
      <c r="BY49" s="72">
        <v>6.5</v>
      </c>
      <c r="BZ49" s="72">
        <v>6.6</v>
      </c>
      <c r="CA49" s="72">
        <v>6.6</v>
      </c>
      <c r="CB49" s="72">
        <v>6.8</v>
      </c>
      <c r="CC49" s="72">
        <v>7.1</v>
      </c>
      <c r="CD49" s="72">
        <v>7.1</v>
      </c>
      <c r="CE49" s="72">
        <v>6.7</v>
      </c>
      <c r="CF49" s="87">
        <f t="shared" si="14"/>
        <v>6.83</v>
      </c>
      <c r="CG49" s="87">
        <f t="shared" si="15"/>
        <v>0.708638360175695</v>
      </c>
      <c r="CH49" s="72">
        <v>1</v>
      </c>
      <c r="CI49" s="72">
        <v>1</v>
      </c>
      <c r="CJ49" s="72">
        <v>5</v>
      </c>
      <c r="CK49" s="72">
        <v>7</v>
      </c>
      <c r="CL49" s="72">
        <v>5</v>
      </c>
      <c r="CM49" s="72">
        <v>5.5</v>
      </c>
      <c r="CN49" s="72">
        <v>6.5</v>
      </c>
      <c r="CO49" s="72">
        <v>7.5</v>
      </c>
      <c r="CP49" s="72">
        <v>7</v>
      </c>
      <c r="CQ49" s="72">
        <v>6</v>
      </c>
      <c r="CR49" s="72">
        <v>5.8</v>
      </c>
      <c r="CS49" s="72">
        <v>6</v>
      </c>
      <c r="CT49" s="72">
        <v>6.7</v>
      </c>
      <c r="CU49" s="72">
        <v>5.6</v>
      </c>
      <c r="CV49" s="72">
        <v>5.7</v>
      </c>
      <c r="CW49" s="65">
        <f t="shared" si="16"/>
        <v>6.23</v>
      </c>
      <c r="CX49" s="72">
        <v>9</v>
      </c>
      <c r="CY49" s="72">
        <v>7</v>
      </c>
      <c r="CZ49" s="72">
        <v>6</v>
      </c>
      <c r="DA49" s="72">
        <v>8</v>
      </c>
      <c r="DB49" s="72">
        <v>9</v>
      </c>
      <c r="DC49" s="72">
        <v>9</v>
      </c>
      <c r="DD49" s="72">
        <v>8</v>
      </c>
      <c r="DE49" s="72">
        <v>8</v>
      </c>
      <c r="DF49" s="72">
        <v>7</v>
      </c>
      <c r="DG49" s="72">
        <v>6</v>
      </c>
      <c r="DH49" s="65">
        <f t="shared" si="17"/>
        <v>7.7</v>
      </c>
      <c r="DI49" s="72">
        <v>7.3</v>
      </c>
      <c r="DJ49" s="72">
        <v>7.3</v>
      </c>
      <c r="DK49" s="72">
        <v>7.1</v>
      </c>
      <c r="DL49" s="72">
        <v>7.2</v>
      </c>
      <c r="DM49" s="72">
        <v>7</v>
      </c>
      <c r="DN49" s="72">
        <v>6.9</v>
      </c>
      <c r="DO49" s="72">
        <v>7</v>
      </c>
      <c r="DP49" s="72">
        <v>7.2</v>
      </c>
      <c r="DQ49" s="72">
        <v>7.2</v>
      </c>
      <c r="DR49" s="72">
        <v>7</v>
      </c>
      <c r="DS49" s="65">
        <f t="shared" si="18"/>
        <v>7.12</v>
      </c>
      <c r="DT49" s="33">
        <v>6</v>
      </c>
      <c r="DU49" s="33">
        <v>5</v>
      </c>
      <c r="DV49" s="33">
        <v>7</v>
      </c>
      <c r="DW49" s="33">
        <v>5</v>
      </c>
      <c r="DX49" s="33">
        <v>8</v>
      </c>
      <c r="DY49" s="65">
        <f t="shared" si="19"/>
        <v>6.2</v>
      </c>
      <c r="DZ49" s="91">
        <f t="shared" si="30"/>
        <v>100</v>
      </c>
      <c r="EA49" s="91">
        <f t="shared" si="30"/>
        <v>50</v>
      </c>
      <c r="EB49" s="91">
        <f t="shared" si="30"/>
        <v>100</v>
      </c>
      <c r="EC49" s="91">
        <f t="shared" si="30"/>
        <v>41.6666666666667</v>
      </c>
      <c r="ED49" s="91">
        <f t="shared" si="30"/>
        <v>100</v>
      </c>
      <c r="EE49" s="106">
        <f t="shared" si="20"/>
        <v>78.3333333333333</v>
      </c>
      <c r="EF49" s="107">
        <v>18</v>
      </c>
      <c r="EG49" s="109">
        <v>21</v>
      </c>
      <c r="EH49" s="109">
        <v>19</v>
      </c>
      <c r="EI49" s="109">
        <v>24</v>
      </c>
      <c r="EJ49" s="109">
        <v>23</v>
      </c>
      <c r="EK49" s="65">
        <f t="shared" si="3"/>
        <v>21</v>
      </c>
      <c r="EL49" s="65">
        <f t="shared" si="21"/>
        <v>105</v>
      </c>
      <c r="EM49" s="110">
        <v>2.02</v>
      </c>
      <c r="EN49" s="109">
        <v>2</v>
      </c>
      <c r="EO49" s="109">
        <v>2</v>
      </c>
      <c r="EP49" s="109">
        <v>2.41</v>
      </c>
      <c r="EQ49" s="109">
        <v>1.8</v>
      </c>
      <c r="ER49" s="65">
        <f t="shared" si="22"/>
        <v>2.046</v>
      </c>
      <c r="ES49" s="114">
        <f t="shared" si="23"/>
        <v>81.84</v>
      </c>
      <c r="ET49" s="114">
        <f>EY49*'[1]50 gi chọn'!ER47</f>
        <v>63.5444444444444</v>
      </c>
      <c r="EU49" s="115">
        <f t="shared" si="24"/>
        <v>31.7722222222222</v>
      </c>
      <c r="EV49" s="115">
        <f t="shared" si="25"/>
        <v>40.92</v>
      </c>
      <c r="EW49" s="128">
        <f t="shared" si="26"/>
        <v>0.776447268382752</v>
      </c>
      <c r="EX49" s="110">
        <v>40</v>
      </c>
      <c r="EY49" s="129">
        <f t="shared" si="27"/>
        <v>38</v>
      </c>
      <c r="EZ49" s="33">
        <v>1</v>
      </c>
      <c r="FA49" s="33">
        <v>1</v>
      </c>
      <c r="FB49" s="33">
        <v>1</v>
      </c>
      <c r="FC49" s="48">
        <v>2</v>
      </c>
      <c r="FD49" s="130">
        <f t="shared" si="28"/>
        <v>5</v>
      </c>
      <c r="FE49" s="33"/>
      <c r="FF49" s="130">
        <v>0</v>
      </c>
      <c r="FG49" s="33">
        <v>0</v>
      </c>
      <c r="FH49" s="130">
        <f t="shared" si="29"/>
        <v>0</v>
      </c>
      <c r="FI49" s="134"/>
    </row>
    <row r="50" spans="1:165">
      <c r="A50" s="33">
        <v>46</v>
      </c>
      <c r="B50" s="34" t="s">
        <v>179</v>
      </c>
      <c r="C50" s="40">
        <v>13510</v>
      </c>
      <c r="D50" s="36" t="s">
        <v>180</v>
      </c>
      <c r="E50" s="36" t="s">
        <v>181</v>
      </c>
      <c r="F50" s="36" t="s">
        <v>182</v>
      </c>
      <c r="G50" s="37">
        <v>44928</v>
      </c>
      <c r="H50" s="37">
        <v>44935</v>
      </c>
      <c r="I50" s="37">
        <v>44964</v>
      </c>
      <c r="J50" s="48">
        <f t="shared" si="0"/>
        <v>36</v>
      </c>
      <c r="K50" s="48">
        <v>21</v>
      </c>
      <c r="L50" s="37">
        <v>45016</v>
      </c>
      <c r="M50" s="48">
        <f t="shared" si="4"/>
        <v>52</v>
      </c>
      <c r="N50" s="37">
        <v>45067</v>
      </c>
      <c r="O50" s="48">
        <f t="shared" si="5"/>
        <v>103</v>
      </c>
      <c r="P50" s="37">
        <v>45084</v>
      </c>
      <c r="Q50" s="48">
        <f t="shared" si="1"/>
        <v>17</v>
      </c>
      <c r="R50" s="48">
        <f t="shared" si="6"/>
        <v>120</v>
      </c>
      <c r="S50" s="48">
        <f t="shared" si="7"/>
        <v>156</v>
      </c>
      <c r="T50" s="33">
        <v>3</v>
      </c>
      <c r="U50" s="33">
        <v>2</v>
      </c>
      <c r="V50" s="33">
        <v>14</v>
      </c>
      <c r="W50" s="33">
        <v>11</v>
      </c>
      <c r="X50" s="33">
        <v>12</v>
      </c>
      <c r="Y50" s="33">
        <v>11</v>
      </c>
      <c r="Z50" s="33">
        <v>10</v>
      </c>
      <c r="AA50" s="33">
        <v>9</v>
      </c>
      <c r="AB50" s="33">
        <v>12</v>
      </c>
      <c r="AC50" s="33">
        <v>11</v>
      </c>
      <c r="AD50" s="33">
        <v>10</v>
      </c>
      <c r="AE50" s="33">
        <v>11</v>
      </c>
      <c r="AF50" s="65">
        <f t="shared" si="8"/>
        <v>11.1</v>
      </c>
      <c r="AG50" s="72">
        <f t="shared" si="9"/>
        <v>3</v>
      </c>
      <c r="AH50" s="33">
        <v>4</v>
      </c>
      <c r="AI50" s="33">
        <v>3</v>
      </c>
      <c r="AJ50" s="33">
        <v>1</v>
      </c>
      <c r="AK50" s="33">
        <v>34</v>
      </c>
      <c r="AL50" s="33">
        <v>30</v>
      </c>
      <c r="AM50" s="33">
        <v>40</v>
      </c>
      <c r="AN50" s="33">
        <v>38</v>
      </c>
      <c r="AO50" s="33">
        <v>41</v>
      </c>
      <c r="AP50" s="33">
        <v>43</v>
      </c>
      <c r="AQ50" s="33">
        <v>39</v>
      </c>
      <c r="AR50" s="33">
        <v>40</v>
      </c>
      <c r="AS50" s="33">
        <v>42</v>
      </c>
      <c r="AT50" s="33">
        <v>46</v>
      </c>
      <c r="AU50" s="65">
        <f t="shared" si="10"/>
        <v>39.3</v>
      </c>
      <c r="AV50" s="72">
        <f t="shared" si="11"/>
        <v>3</v>
      </c>
      <c r="AW50" s="33" t="s">
        <v>74</v>
      </c>
      <c r="AX50" s="33">
        <v>7</v>
      </c>
      <c r="AY50" s="33">
        <v>9</v>
      </c>
      <c r="AZ50" s="33">
        <v>8</v>
      </c>
      <c r="BA50" s="33">
        <v>12</v>
      </c>
      <c r="BB50" s="33">
        <v>7</v>
      </c>
      <c r="BC50" s="33">
        <v>8</v>
      </c>
      <c r="BD50" s="33">
        <v>9</v>
      </c>
      <c r="BE50" s="33">
        <v>10</v>
      </c>
      <c r="BF50" s="33">
        <v>8</v>
      </c>
      <c r="BG50" s="33">
        <v>10</v>
      </c>
      <c r="BH50" s="87">
        <f t="shared" si="12"/>
        <v>8.8</v>
      </c>
      <c r="BI50" s="33">
        <v>1</v>
      </c>
      <c r="BJ50" s="72">
        <v>5</v>
      </c>
      <c r="BK50" s="72">
        <v>4.4</v>
      </c>
      <c r="BL50" s="72">
        <v>3.9</v>
      </c>
      <c r="BM50" s="72">
        <v>4</v>
      </c>
      <c r="BN50" s="72">
        <v>3</v>
      </c>
      <c r="BO50" s="72">
        <v>3.9</v>
      </c>
      <c r="BP50" s="72">
        <v>4.1</v>
      </c>
      <c r="BQ50" s="72">
        <v>3.8</v>
      </c>
      <c r="BR50" s="72">
        <v>4.2</v>
      </c>
      <c r="BS50" s="72">
        <v>3.9</v>
      </c>
      <c r="BT50" s="72">
        <v>4</v>
      </c>
      <c r="BU50" s="87">
        <f t="shared" si="13"/>
        <v>3.92</v>
      </c>
      <c r="BV50" s="72">
        <v>4</v>
      </c>
      <c r="BW50" s="72">
        <v>4</v>
      </c>
      <c r="BX50" s="72">
        <v>4.5</v>
      </c>
      <c r="BY50" s="72">
        <v>3.8</v>
      </c>
      <c r="BZ50" s="72">
        <v>3.9</v>
      </c>
      <c r="CA50" s="72">
        <v>3.9</v>
      </c>
      <c r="CB50" s="72">
        <v>4</v>
      </c>
      <c r="CC50" s="72">
        <v>4.1</v>
      </c>
      <c r="CD50" s="72">
        <v>4.2</v>
      </c>
      <c r="CE50" s="72">
        <v>4.2</v>
      </c>
      <c r="CF50" s="87">
        <f t="shared" si="14"/>
        <v>4.06</v>
      </c>
      <c r="CG50" s="87">
        <f t="shared" si="15"/>
        <v>0.96551724137931</v>
      </c>
      <c r="CH50" s="72">
        <v>1</v>
      </c>
      <c r="CI50" s="72">
        <v>2</v>
      </c>
      <c r="CJ50" s="72">
        <v>5</v>
      </c>
      <c r="CK50" s="72">
        <v>7</v>
      </c>
      <c r="CL50" s="72">
        <v>5</v>
      </c>
      <c r="CM50" s="72">
        <v>6.5</v>
      </c>
      <c r="CN50" s="72">
        <v>6</v>
      </c>
      <c r="CO50" s="72">
        <v>6</v>
      </c>
      <c r="CP50" s="72">
        <v>7</v>
      </c>
      <c r="CQ50" s="72">
        <v>7</v>
      </c>
      <c r="CR50" s="72">
        <v>6</v>
      </c>
      <c r="CS50" s="72">
        <v>7.2</v>
      </c>
      <c r="CT50" s="72">
        <v>6</v>
      </c>
      <c r="CU50" s="72">
        <v>6.5</v>
      </c>
      <c r="CV50" s="72">
        <v>6.2</v>
      </c>
      <c r="CW50" s="65">
        <f t="shared" si="16"/>
        <v>6.44</v>
      </c>
      <c r="CX50" s="72">
        <v>2</v>
      </c>
      <c r="CY50" s="72">
        <v>2</v>
      </c>
      <c r="CZ50" s="72">
        <v>2</v>
      </c>
      <c r="DA50" s="72">
        <v>2</v>
      </c>
      <c r="DB50" s="72">
        <v>2</v>
      </c>
      <c r="DC50" s="72">
        <v>2</v>
      </c>
      <c r="DD50" s="72">
        <v>2</v>
      </c>
      <c r="DE50" s="72">
        <v>2</v>
      </c>
      <c r="DF50" s="72">
        <v>2</v>
      </c>
      <c r="DG50" s="72">
        <v>2</v>
      </c>
      <c r="DH50" s="65">
        <f t="shared" si="17"/>
        <v>2</v>
      </c>
      <c r="DI50" s="72">
        <v>8.4</v>
      </c>
      <c r="DJ50" s="72">
        <v>8</v>
      </c>
      <c r="DK50" s="72">
        <v>7.8</v>
      </c>
      <c r="DL50" s="72">
        <v>7.8</v>
      </c>
      <c r="DM50" s="72">
        <v>7.8</v>
      </c>
      <c r="DN50" s="72">
        <v>7.9</v>
      </c>
      <c r="DO50" s="72">
        <v>7.5</v>
      </c>
      <c r="DP50" s="72">
        <v>7.7</v>
      </c>
      <c r="DQ50" s="72">
        <v>8.1</v>
      </c>
      <c r="DR50" s="72">
        <v>7.5</v>
      </c>
      <c r="DS50" s="65">
        <f t="shared" si="18"/>
        <v>7.85</v>
      </c>
      <c r="DT50" s="33">
        <v>7</v>
      </c>
      <c r="DU50" s="33">
        <v>8</v>
      </c>
      <c r="DV50" s="33">
        <v>8</v>
      </c>
      <c r="DW50" s="33">
        <v>7</v>
      </c>
      <c r="DX50" s="33">
        <v>7</v>
      </c>
      <c r="DY50" s="65">
        <f t="shared" si="19"/>
        <v>7.4</v>
      </c>
      <c r="DZ50" s="91">
        <f t="shared" si="30"/>
        <v>77.7777777777778</v>
      </c>
      <c r="EA50" s="91">
        <f t="shared" si="30"/>
        <v>100</v>
      </c>
      <c r="EB50" s="91">
        <f t="shared" si="30"/>
        <v>66.6666666666667</v>
      </c>
      <c r="EC50" s="91">
        <f t="shared" si="30"/>
        <v>100</v>
      </c>
      <c r="ED50" s="91">
        <f t="shared" si="30"/>
        <v>87.5</v>
      </c>
      <c r="EE50" s="106">
        <f t="shared" si="20"/>
        <v>86.3888888888889</v>
      </c>
      <c r="EF50" s="107">
        <v>93</v>
      </c>
      <c r="EG50" s="109">
        <v>99</v>
      </c>
      <c r="EH50" s="109">
        <v>198</v>
      </c>
      <c r="EI50" s="109">
        <v>95</v>
      </c>
      <c r="EJ50" s="109">
        <v>86</v>
      </c>
      <c r="EK50" s="65">
        <f t="shared" si="3"/>
        <v>114.2</v>
      </c>
      <c r="EL50" s="65">
        <f t="shared" si="21"/>
        <v>571</v>
      </c>
      <c r="EM50" s="110">
        <v>2.35</v>
      </c>
      <c r="EN50" s="109">
        <v>2.25</v>
      </c>
      <c r="EO50" s="109">
        <v>4.24</v>
      </c>
      <c r="EP50" s="109">
        <v>2.4</v>
      </c>
      <c r="EQ50" s="109">
        <v>2</v>
      </c>
      <c r="ER50" s="65">
        <f t="shared" si="22"/>
        <v>2.648</v>
      </c>
      <c r="ES50" s="114">
        <f t="shared" si="23"/>
        <v>105.92</v>
      </c>
      <c r="ET50" s="114">
        <f>EY50*'[1]50 gi chọn'!ER48</f>
        <v>55.6588235294118</v>
      </c>
      <c r="EU50" s="115">
        <f t="shared" si="24"/>
        <v>27.8294117647059</v>
      </c>
      <c r="EV50" s="115">
        <f t="shared" si="25"/>
        <v>52.96</v>
      </c>
      <c r="EW50" s="128">
        <f t="shared" si="26"/>
        <v>0.525479829393993</v>
      </c>
      <c r="EX50" s="110">
        <v>40</v>
      </c>
      <c r="EY50" s="129">
        <f t="shared" si="27"/>
        <v>38</v>
      </c>
      <c r="EZ50" s="33">
        <v>1</v>
      </c>
      <c r="FA50" s="33">
        <v>1</v>
      </c>
      <c r="FB50" s="33">
        <v>1</v>
      </c>
      <c r="FC50" s="48">
        <v>2</v>
      </c>
      <c r="FD50" s="130">
        <f t="shared" si="28"/>
        <v>5</v>
      </c>
      <c r="FE50" s="33"/>
      <c r="FF50" s="130">
        <v>0</v>
      </c>
      <c r="FG50" s="33">
        <v>0</v>
      </c>
      <c r="FH50" s="130">
        <f t="shared" si="29"/>
        <v>0</v>
      </c>
      <c r="FI50" s="136"/>
    </row>
    <row r="51" spans="1:165">
      <c r="A51" s="33">
        <v>47</v>
      </c>
      <c r="B51" s="34" t="s">
        <v>183</v>
      </c>
      <c r="C51" s="40">
        <v>13691</v>
      </c>
      <c r="D51" s="36" t="s">
        <v>184</v>
      </c>
      <c r="E51" s="36" t="s">
        <v>105</v>
      </c>
      <c r="F51" s="36" t="s">
        <v>82</v>
      </c>
      <c r="G51" s="37">
        <v>44928</v>
      </c>
      <c r="H51" s="37">
        <v>44936</v>
      </c>
      <c r="I51" s="37">
        <v>44964</v>
      </c>
      <c r="J51" s="48">
        <f t="shared" si="0"/>
        <v>36</v>
      </c>
      <c r="K51" s="48">
        <v>21</v>
      </c>
      <c r="L51" s="37">
        <v>45006</v>
      </c>
      <c r="M51" s="48">
        <f t="shared" si="4"/>
        <v>42</v>
      </c>
      <c r="N51" s="37">
        <v>45067</v>
      </c>
      <c r="O51" s="48">
        <f t="shared" si="5"/>
        <v>103</v>
      </c>
      <c r="P51" s="37">
        <v>45084</v>
      </c>
      <c r="Q51" s="48">
        <f t="shared" si="1"/>
        <v>17</v>
      </c>
      <c r="R51" s="48">
        <f t="shared" si="6"/>
        <v>120</v>
      </c>
      <c r="S51" s="48">
        <f t="shared" si="7"/>
        <v>156</v>
      </c>
      <c r="T51" s="33">
        <v>3</v>
      </c>
      <c r="U51" s="33">
        <v>2</v>
      </c>
      <c r="V51" s="33">
        <v>12</v>
      </c>
      <c r="W51" s="33">
        <v>11</v>
      </c>
      <c r="X51" s="33">
        <v>12</v>
      </c>
      <c r="Y51" s="33">
        <v>14</v>
      </c>
      <c r="Z51" s="33">
        <v>11</v>
      </c>
      <c r="AA51" s="33">
        <v>12</v>
      </c>
      <c r="AB51" s="33">
        <v>11</v>
      </c>
      <c r="AC51" s="33">
        <v>14</v>
      </c>
      <c r="AD51" s="33">
        <v>14</v>
      </c>
      <c r="AE51" s="33">
        <v>12</v>
      </c>
      <c r="AF51" s="65">
        <f t="shared" si="8"/>
        <v>12.3</v>
      </c>
      <c r="AG51" s="72">
        <f t="shared" si="9"/>
        <v>3</v>
      </c>
      <c r="AH51" s="33">
        <v>4</v>
      </c>
      <c r="AI51" s="33">
        <v>2</v>
      </c>
      <c r="AJ51" s="33">
        <v>2</v>
      </c>
      <c r="AK51" s="33">
        <v>43</v>
      </c>
      <c r="AL51" s="33">
        <v>44</v>
      </c>
      <c r="AM51" s="33">
        <v>45</v>
      </c>
      <c r="AN51" s="33">
        <v>40</v>
      </c>
      <c r="AO51" s="33">
        <v>42</v>
      </c>
      <c r="AP51" s="33">
        <v>45</v>
      </c>
      <c r="AQ51" s="33">
        <v>43</v>
      </c>
      <c r="AR51" s="33">
        <v>40</v>
      </c>
      <c r="AS51" s="33">
        <v>42</v>
      </c>
      <c r="AT51" s="33">
        <v>48</v>
      </c>
      <c r="AU51" s="65">
        <f t="shared" si="10"/>
        <v>43.2</v>
      </c>
      <c r="AV51" s="72">
        <f t="shared" si="11"/>
        <v>3</v>
      </c>
      <c r="AW51" s="33" t="s">
        <v>74</v>
      </c>
      <c r="AX51" s="33">
        <v>11</v>
      </c>
      <c r="AY51" s="33">
        <v>11</v>
      </c>
      <c r="AZ51" s="33">
        <v>9</v>
      </c>
      <c r="BA51" s="33">
        <v>10</v>
      </c>
      <c r="BB51" s="33">
        <v>11</v>
      </c>
      <c r="BC51" s="33">
        <v>7</v>
      </c>
      <c r="BD51" s="33">
        <v>10</v>
      </c>
      <c r="BE51" s="33">
        <v>9</v>
      </c>
      <c r="BF51" s="33">
        <v>14</v>
      </c>
      <c r="BG51" s="33">
        <v>12</v>
      </c>
      <c r="BH51" s="87">
        <f t="shared" si="12"/>
        <v>10.4</v>
      </c>
      <c r="BI51" s="33">
        <v>2</v>
      </c>
      <c r="BJ51" s="72">
        <v>1</v>
      </c>
      <c r="BK51" s="72">
        <v>5.1</v>
      </c>
      <c r="BL51" s="72">
        <v>4.8</v>
      </c>
      <c r="BM51" s="72">
        <v>5</v>
      </c>
      <c r="BN51" s="72">
        <v>4.8</v>
      </c>
      <c r="BO51" s="72">
        <v>5.2</v>
      </c>
      <c r="BP51" s="72">
        <v>5</v>
      </c>
      <c r="BQ51" s="72">
        <v>5.2</v>
      </c>
      <c r="BR51" s="72">
        <v>5.1</v>
      </c>
      <c r="BS51" s="72">
        <v>4.9</v>
      </c>
      <c r="BT51" s="72">
        <v>5</v>
      </c>
      <c r="BU51" s="87">
        <f t="shared" si="13"/>
        <v>5.01</v>
      </c>
      <c r="BV51" s="72">
        <v>6.7</v>
      </c>
      <c r="BW51" s="72">
        <v>7.5</v>
      </c>
      <c r="BX51" s="72">
        <v>7</v>
      </c>
      <c r="BY51" s="72">
        <v>7</v>
      </c>
      <c r="BZ51" s="72">
        <v>6.7</v>
      </c>
      <c r="CA51" s="72">
        <v>7</v>
      </c>
      <c r="CB51" s="72">
        <v>7.2</v>
      </c>
      <c r="CC51" s="72">
        <v>7</v>
      </c>
      <c r="CD51" s="72">
        <v>7.1</v>
      </c>
      <c r="CE51" s="72">
        <v>7</v>
      </c>
      <c r="CF51" s="87">
        <f t="shared" si="14"/>
        <v>7.02</v>
      </c>
      <c r="CG51" s="87">
        <f t="shared" si="15"/>
        <v>0.713675213675214</v>
      </c>
      <c r="CH51" s="72">
        <v>1</v>
      </c>
      <c r="CI51" s="72">
        <v>1</v>
      </c>
      <c r="CJ51" s="72">
        <v>5</v>
      </c>
      <c r="CK51" s="72">
        <v>7</v>
      </c>
      <c r="CL51" s="72">
        <v>5</v>
      </c>
      <c r="CM51" s="72">
        <v>6</v>
      </c>
      <c r="CN51" s="72">
        <v>5.5</v>
      </c>
      <c r="CO51" s="72">
        <v>5.5</v>
      </c>
      <c r="CP51" s="72">
        <v>5</v>
      </c>
      <c r="CQ51" s="72">
        <v>5.5</v>
      </c>
      <c r="CR51" s="72">
        <v>5.4</v>
      </c>
      <c r="CS51" s="72">
        <v>5.7</v>
      </c>
      <c r="CT51" s="72">
        <v>5.6</v>
      </c>
      <c r="CU51" s="72">
        <v>5.8</v>
      </c>
      <c r="CV51" s="72">
        <v>5.4</v>
      </c>
      <c r="CW51" s="65">
        <f t="shared" si="16"/>
        <v>5.54</v>
      </c>
      <c r="CX51" s="72">
        <v>7</v>
      </c>
      <c r="CY51" s="72">
        <v>12</v>
      </c>
      <c r="CZ51" s="72">
        <v>8</v>
      </c>
      <c r="DA51" s="72">
        <v>8</v>
      </c>
      <c r="DB51" s="72">
        <v>9</v>
      </c>
      <c r="DC51" s="72">
        <v>7</v>
      </c>
      <c r="DD51" s="72">
        <v>9</v>
      </c>
      <c r="DE51" s="72">
        <v>9</v>
      </c>
      <c r="DF51" s="72">
        <v>7</v>
      </c>
      <c r="DG51" s="72">
        <v>7</v>
      </c>
      <c r="DH51" s="65">
        <f t="shared" si="17"/>
        <v>8.3</v>
      </c>
      <c r="DI51" s="72">
        <v>7.5</v>
      </c>
      <c r="DJ51" s="72">
        <v>7.4</v>
      </c>
      <c r="DK51" s="72">
        <v>7.2</v>
      </c>
      <c r="DL51" s="72">
        <v>7.1</v>
      </c>
      <c r="DM51" s="90">
        <v>7.3</v>
      </c>
      <c r="DN51" s="72">
        <v>7.3</v>
      </c>
      <c r="DO51" s="72">
        <v>7.1</v>
      </c>
      <c r="DP51" s="72">
        <v>7</v>
      </c>
      <c r="DQ51" s="72">
        <v>7.2</v>
      </c>
      <c r="DR51" s="72">
        <v>7.2</v>
      </c>
      <c r="DS51" s="65">
        <f t="shared" si="18"/>
        <v>7.23</v>
      </c>
      <c r="DT51" s="33">
        <v>8</v>
      </c>
      <c r="DU51" s="33">
        <v>7</v>
      </c>
      <c r="DV51" s="33">
        <v>6</v>
      </c>
      <c r="DW51" s="33">
        <v>7</v>
      </c>
      <c r="DX51" s="33">
        <v>7</v>
      </c>
      <c r="DY51" s="65">
        <f t="shared" si="19"/>
        <v>7</v>
      </c>
      <c r="DZ51" s="91">
        <f t="shared" si="30"/>
        <v>72.7272727272727</v>
      </c>
      <c r="EA51" s="91">
        <f t="shared" si="30"/>
        <v>77.7777777777778</v>
      </c>
      <c r="EB51" s="91">
        <f t="shared" si="30"/>
        <v>60</v>
      </c>
      <c r="EC51" s="91">
        <f t="shared" si="30"/>
        <v>63.6363636363636</v>
      </c>
      <c r="ED51" s="91">
        <f t="shared" si="30"/>
        <v>100</v>
      </c>
      <c r="EE51" s="106">
        <f t="shared" si="20"/>
        <v>74.8282828282828</v>
      </c>
      <c r="EF51" s="107">
        <v>30</v>
      </c>
      <c r="EG51" s="109">
        <v>22</v>
      </c>
      <c r="EH51" s="109">
        <v>16</v>
      </c>
      <c r="EI51" s="109">
        <v>23</v>
      </c>
      <c r="EJ51" s="109">
        <v>14</v>
      </c>
      <c r="EK51" s="65">
        <f t="shared" si="3"/>
        <v>21</v>
      </c>
      <c r="EL51" s="65">
        <f t="shared" si="21"/>
        <v>105</v>
      </c>
      <c r="EM51" s="110">
        <v>4.3</v>
      </c>
      <c r="EN51" s="109">
        <v>2.7</v>
      </c>
      <c r="EO51" s="109">
        <v>2.1</v>
      </c>
      <c r="EP51" s="109">
        <v>3.1</v>
      </c>
      <c r="EQ51" s="109">
        <v>2.1</v>
      </c>
      <c r="ER51" s="65">
        <f t="shared" si="22"/>
        <v>2.86</v>
      </c>
      <c r="ES51" s="114">
        <f t="shared" si="23"/>
        <v>114.4</v>
      </c>
      <c r="ET51" s="114">
        <f>EY51*'[1]50 gi chọn'!ER49</f>
        <v>78.8888888888889</v>
      </c>
      <c r="EU51" s="115">
        <f t="shared" si="24"/>
        <v>39.4444444444444</v>
      </c>
      <c r="EV51" s="115">
        <f t="shared" si="25"/>
        <v>57.2</v>
      </c>
      <c r="EW51" s="128">
        <f t="shared" si="26"/>
        <v>0.68958818958819</v>
      </c>
      <c r="EX51" s="110">
        <v>40</v>
      </c>
      <c r="EY51" s="129">
        <f t="shared" si="27"/>
        <v>40</v>
      </c>
      <c r="EZ51" s="33">
        <v>1</v>
      </c>
      <c r="FA51" s="33">
        <v>1</v>
      </c>
      <c r="FB51" s="33">
        <v>1</v>
      </c>
      <c r="FC51" s="48"/>
      <c r="FD51" s="130">
        <f t="shared" si="28"/>
        <v>0</v>
      </c>
      <c r="FE51" s="33"/>
      <c r="FF51" s="130">
        <v>0</v>
      </c>
      <c r="FG51" s="33">
        <v>0</v>
      </c>
      <c r="FH51" s="130">
        <f t="shared" si="29"/>
        <v>0</v>
      </c>
      <c r="FI51" s="134"/>
    </row>
    <row r="52" spans="1:165">
      <c r="A52" s="33">
        <v>48</v>
      </c>
      <c r="B52" s="34" t="s">
        <v>185</v>
      </c>
      <c r="C52" s="40">
        <v>15427</v>
      </c>
      <c r="D52" s="38" t="s">
        <v>186</v>
      </c>
      <c r="E52" s="36" t="s">
        <v>105</v>
      </c>
      <c r="F52" s="36" t="s">
        <v>187</v>
      </c>
      <c r="G52" s="37">
        <v>44928</v>
      </c>
      <c r="H52" s="37">
        <v>44937</v>
      </c>
      <c r="I52" s="37">
        <v>44964</v>
      </c>
      <c r="J52" s="48">
        <f t="shared" si="0"/>
        <v>36</v>
      </c>
      <c r="K52" s="48">
        <v>19</v>
      </c>
      <c r="L52" s="37">
        <v>45015</v>
      </c>
      <c r="M52" s="48">
        <f t="shared" si="4"/>
        <v>51</v>
      </c>
      <c r="N52" s="37">
        <v>45067</v>
      </c>
      <c r="O52" s="48">
        <f t="shared" si="5"/>
        <v>103</v>
      </c>
      <c r="P52" s="37">
        <v>45084</v>
      </c>
      <c r="Q52" s="48">
        <f t="shared" si="1"/>
        <v>17</v>
      </c>
      <c r="R52" s="48">
        <f t="shared" si="6"/>
        <v>120</v>
      </c>
      <c r="S52" s="48">
        <f t="shared" si="7"/>
        <v>156</v>
      </c>
      <c r="T52" s="33">
        <v>3</v>
      </c>
      <c r="U52" s="33">
        <v>2</v>
      </c>
      <c r="V52" s="33">
        <v>12</v>
      </c>
      <c r="W52" s="33">
        <v>10</v>
      </c>
      <c r="X52" s="33">
        <v>10</v>
      </c>
      <c r="Y52" s="33">
        <v>12</v>
      </c>
      <c r="Z52" s="33">
        <v>11</v>
      </c>
      <c r="AA52" s="33">
        <v>10</v>
      </c>
      <c r="AB52" s="33">
        <v>9</v>
      </c>
      <c r="AC52" s="33">
        <v>10</v>
      </c>
      <c r="AD52" s="33">
        <v>11</v>
      </c>
      <c r="AE52" s="33">
        <v>10</v>
      </c>
      <c r="AF52" s="65">
        <f t="shared" si="8"/>
        <v>10.5</v>
      </c>
      <c r="AG52" s="72">
        <f t="shared" si="9"/>
        <v>3</v>
      </c>
      <c r="AH52" s="33">
        <v>4</v>
      </c>
      <c r="AI52" s="33">
        <v>3</v>
      </c>
      <c r="AJ52" s="33">
        <v>1</v>
      </c>
      <c r="AK52" s="33">
        <v>55</v>
      </c>
      <c r="AL52" s="33">
        <v>48</v>
      </c>
      <c r="AM52" s="33">
        <v>52</v>
      </c>
      <c r="AN52" s="33">
        <v>50</v>
      </c>
      <c r="AO52" s="33">
        <v>64</v>
      </c>
      <c r="AP52" s="33">
        <v>58</v>
      </c>
      <c r="AQ52" s="33">
        <v>60</v>
      </c>
      <c r="AR52" s="33">
        <v>56</v>
      </c>
      <c r="AS52" s="33">
        <v>55</v>
      </c>
      <c r="AT52" s="33">
        <v>58</v>
      </c>
      <c r="AU52" s="65">
        <f t="shared" si="10"/>
        <v>55.6</v>
      </c>
      <c r="AV52" s="72">
        <f t="shared" si="11"/>
        <v>3</v>
      </c>
      <c r="AW52" s="33" t="s">
        <v>74</v>
      </c>
      <c r="AX52" s="33">
        <v>4</v>
      </c>
      <c r="AY52" s="33">
        <v>6</v>
      </c>
      <c r="AZ52" s="33">
        <v>5</v>
      </c>
      <c r="BA52" s="33">
        <v>5</v>
      </c>
      <c r="BB52" s="33">
        <v>5</v>
      </c>
      <c r="BC52" s="33">
        <v>7</v>
      </c>
      <c r="BD52" s="33">
        <v>7</v>
      </c>
      <c r="BE52" s="33">
        <v>5</v>
      </c>
      <c r="BF52" s="33">
        <v>5</v>
      </c>
      <c r="BG52" s="33">
        <v>4</v>
      </c>
      <c r="BH52" s="87">
        <f t="shared" si="12"/>
        <v>5.3</v>
      </c>
      <c r="BI52" s="33">
        <v>1</v>
      </c>
      <c r="BJ52" s="72">
        <v>1</v>
      </c>
      <c r="BK52" s="72">
        <v>5.2</v>
      </c>
      <c r="BL52" s="72">
        <v>5.5</v>
      </c>
      <c r="BM52" s="72">
        <v>5.3</v>
      </c>
      <c r="BN52" s="72">
        <v>5.7</v>
      </c>
      <c r="BO52" s="72">
        <v>4.6</v>
      </c>
      <c r="BP52" s="72">
        <v>4.5</v>
      </c>
      <c r="BQ52" s="72">
        <v>4.8</v>
      </c>
      <c r="BR52" s="72">
        <v>5.5</v>
      </c>
      <c r="BS52" s="72">
        <v>5.2</v>
      </c>
      <c r="BT52" s="72">
        <v>5.4</v>
      </c>
      <c r="BU52" s="87">
        <f t="shared" si="13"/>
        <v>5.17</v>
      </c>
      <c r="BV52" s="72">
        <v>9.6</v>
      </c>
      <c r="BW52" s="72">
        <v>10.5</v>
      </c>
      <c r="BX52" s="72">
        <v>8.8</v>
      </c>
      <c r="BY52" s="72">
        <v>9.3</v>
      </c>
      <c r="BZ52" s="72">
        <v>9</v>
      </c>
      <c r="CA52" s="72">
        <v>9</v>
      </c>
      <c r="CB52" s="72">
        <v>8</v>
      </c>
      <c r="CC52" s="72">
        <v>9</v>
      </c>
      <c r="CD52" s="72">
        <v>8.8</v>
      </c>
      <c r="CE52" s="72">
        <v>9.2</v>
      </c>
      <c r="CF52" s="87">
        <f t="shared" si="14"/>
        <v>9.12</v>
      </c>
      <c r="CG52" s="87">
        <f t="shared" si="15"/>
        <v>0.566885964912281</v>
      </c>
      <c r="CH52" s="72">
        <v>3</v>
      </c>
      <c r="CI52" s="72">
        <v>1</v>
      </c>
      <c r="CJ52" s="72">
        <v>5</v>
      </c>
      <c r="CK52" s="72">
        <v>7</v>
      </c>
      <c r="CL52" s="72">
        <v>3</v>
      </c>
      <c r="CM52" s="72">
        <v>5</v>
      </c>
      <c r="CN52" s="72">
        <v>6</v>
      </c>
      <c r="CO52" s="72">
        <v>7</v>
      </c>
      <c r="CP52" s="72">
        <v>4</v>
      </c>
      <c r="CQ52" s="72">
        <v>7</v>
      </c>
      <c r="CR52" s="72">
        <v>7</v>
      </c>
      <c r="CS52" s="72">
        <v>5</v>
      </c>
      <c r="CT52" s="72">
        <v>6</v>
      </c>
      <c r="CU52" s="72">
        <v>4</v>
      </c>
      <c r="CV52" s="72">
        <v>6</v>
      </c>
      <c r="CW52" s="65">
        <f t="shared" si="16"/>
        <v>5.7</v>
      </c>
      <c r="CX52" s="72">
        <v>6</v>
      </c>
      <c r="CY52" s="72">
        <v>11</v>
      </c>
      <c r="CZ52" s="72">
        <v>8</v>
      </c>
      <c r="DA52" s="72">
        <v>12</v>
      </c>
      <c r="DB52" s="72">
        <v>11</v>
      </c>
      <c r="DC52" s="72">
        <v>8</v>
      </c>
      <c r="DD52" s="72">
        <v>10</v>
      </c>
      <c r="DE52" s="72">
        <v>10</v>
      </c>
      <c r="DF52" s="72">
        <v>14</v>
      </c>
      <c r="DG52" s="72">
        <v>11</v>
      </c>
      <c r="DH52" s="65">
        <f t="shared" si="17"/>
        <v>10.1</v>
      </c>
      <c r="DI52" s="72">
        <v>7.6</v>
      </c>
      <c r="DJ52" s="72">
        <v>7.6</v>
      </c>
      <c r="DK52" s="72">
        <v>7.1</v>
      </c>
      <c r="DL52" s="72">
        <v>6.7</v>
      </c>
      <c r="DM52" s="72">
        <v>7.7</v>
      </c>
      <c r="DN52" s="72">
        <v>7.2</v>
      </c>
      <c r="DO52" s="72">
        <v>7.5</v>
      </c>
      <c r="DP52" s="72">
        <v>7.1</v>
      </c>
      <c r="DQ52" s="72">
        <v>6.9</v>
      </c>
      <c r="DR52" s="72">
        <v>7</v>
      </c>
      <c r="DS52" s="65">
        <f t="shared" si="18"/>
        <v>7.24</v>
      </c>
      <c r="DT52" s="33">
        <v>3</v>
      </c>
      <c r="DU52" s="33">
        <v>4</v>
      </c>
      <c r="DV52" s="33">
        <v>4</v>
      </c>
      <c r="DW52" s="33">
        <v>4</v>
      </c>
      <c r="DX52" s="33">
        <v>5</v>
      </c>
      <c r="DY52" s="65">
        <f t="shared" si="19"/>
        <v>4</v>
      </c>
      <c r="DZ52" s="91">
        <f t="shared" si="30"/>
        <v>50</v>
      </c>
      <c r="EA52" s="91">
        <f t="shared" si="30"/>
        <v>80</v>
      </c>
      <c r="EB52" s="91">
        <f t="shared" si="30"/>
        <v>80</v>
      </c>
      <c r="EC52" s="91">
        <f t="shared" si="30"/>
        <v>80</v>
      </c>
      <c r="ED52" s="91">
        <f t="shared" si="30"/>
        <v>71.4285714285714</v>
      </c>
      <c r="EE52" s="106">
        <f t="shared" si="20"/>
        <v>72.2857142857143</v>
      </c>
      <c r="EF52" s="107">
        <v>18</v>
      </c>
      <c r="EG52" s="109">
        <v>16</v>
      </c>
      <c r="EH52" s="109">
        <v>24</v>
      </c>
      <c r="EI52" s="109">
        <v>7</v>
      </c>
      <c r="EJ52" s="109">
        <v>10</v>
      </c>
      <c r="EK52" s="65">
        <f t="shared" si="3"/>
        <v>15</v>
      </c>
      <c r="EL52" s="65">
        <f t="shared" si="21"/>
        <v>75</v>
      </c>
      <c r="EM52" s="110">
        <v>3.9</v>
      </c>
      <c r="EN52" s="109">
        <v>2.7</v>
      </c>
      <c r="EO52" s="109">
        <v>2</v>
      </c>
      <c r="EP52" s="109">
        <v>1.8</v>
      </c>
      <c r="EQ52" s="109">
        <v>1.3</v>
      </c>
      <c r="ER52" s="65">
        <f t="shared" si="22"/>
        <v>2.34</v>
      </c>
      <c r="ES52" s="114">
        <f t="shared" si="23"/>
        <v>93.6</v>
      </c>
      <c r="ET52" s="114">
        <f>EY52*'[1]50 gi chọn'!ER50</f>
        <v>74.2222222222222</v>
      </c>
      <c r="EU52" s="115">
        <f t="shared" si="24"/>
        <v>37.1111111111111</v>
      </c>
      <c r="EV52" s="115">
        <f t="shared" si="25"/>
        <v>46.8</v>
      </c>
      <c r="EW52" s="128">
        <f t="shared" si="26"/>
        <v>0.792972459639126</v>
      </c>
      <c r="EX52" s="110">
        <v>40</v>
      </c>
      <c r="EY52" s="129">
        <f t="shared" si="27"/>
        <v>40</v>
      </c>
      <c r="EZ52" s="33">
        <v>1</v>
      </c>
      <c r="FA52" s="33">
        <v>1</v>
      </c>
      <c r="FB52" s="33">
        <v>1</v>
      </c>
      <c r="FC52" s="48"/>
      <c r="FD52" s="130">
        <f t="shared" si="28"/>
        <v>0</v>
      </c>
      <c r="FE52" s="33"/>
      <c r="FF52" s="130">
        <v>0</v>
      </c>
      <c r="FG52" s="33">
        <v>5</v>
      </c>
      <c r="FH52" s="130">
        <f t="shared" si="29"/>
        <v>6.66666666666667</v>
      </c>
      <c r="FI52" s="134"/>
    </row>
    <row r="53" spans="1:165">
      <c r="A53" s="33">
        <v>49</v>
      </c>
      <c r="B53" s="34" t="s">
        <v>188</v>
      </c>
      <c r="C53" s="40">
        <v>15429</v>
      </c>
      <c r="D53" s="36" t="s">
        <v>96</v>
      </c>
      <c r="E53" s="36" t="s">
        <v>189</v>
      </c>
      <c r="F53" s="36" t="s">
        <v>73</v>
      </c>
      <c r="G53" s="37">
        <v>44928</v>
      </c>
      <c r="H53" s="37">
        <v>44933</v>
      </c>
      <c r="I53" s="37">
        <v>44955</v>
      </c>
      <c r="J53" s="48">
        <f t="shared" si="0"/>
        <v>27</v>
      </c>
      <c r="K53" s="48">
        <v>19</v>
      </c>
      <c r="L53" s="37">
        <v>45001</v>
      </c>
      <c r="M53" s="48">
        <f t="shared" si="4"/>
        <v>46</v>
      </c>
      <c r="N53" s="37">
        <v>45053</v>
      </c>
      <c r="O53" s="48">
        <f t="shared" si="5"/>
        <v>98</v>
      </c>
      <c r="P53" s="37">
        <v>45074</v>
      </c>
      <c r="Q53" s="48">
        <f t="shared" si="1"/>
        <v>21</v>
      </c>
      <c r="R53" s="48">
        <f t="shared" si="6"/>
        <v>119</v>
      </c>
      <c r="S53" s="48">
        <f t="shared" si="7"/>
        <v>146</v>
      </c>
      <c r="T53" s="33">
        <v>3</v>
      </c>
      <c r="U53" s="33">
        <v>2</v>
      </c>
      <c r="V53" s="33">
        <v>10</v>
      </c>
      <c r="W53" s="33">
        <v>11</v>
      </c>
      <c r="X53" s="33">
        <v>10</v>
      </c>
      <c r="Y53" s="33">
        <v>9</v>
      </c>
      <c r="Z53" s="33">
        <v>10</v>
      </c>
      <c r="AA53" s="33">
        <v>9</v>
      </c>
      <c r="AB53" s="33">
        <v>10</v>
      </c>
      <c r="AC53" s="33">
        <v>9</v>
      </c>
      <c r="AD53" s="33">
        <v>10</v>
      </c>
      <c r="AE53" s="33">
        <v>9</v>
      </c>
      <c r="AF53" s="65">
        <f t="shared" si="8"/>
        <v>9.7</v>
      </c>
      <c r="AG53" s="72">
        <f t="shared" si="9"/>
        <v>3</v>
      </c>
      <c r="AH53" s="33">
        <v>4</v>
      </c>
      <c r="AI53" s="33">
        <v>3</v>
      </c>
      <c r="AJ53" s="33">
        <v>1</v>
      </c>
      <c r="AK53" s="33">
        <v>51</v>
      </c>
      <c r="AL53" s="33">
        <v>45</v>
      </c>
      <c r="AM53" s="33">
        <v>48</v>
      </c>
      <c r="AN53" s="33">
        <v>52</v>
      </c>
      <c r="AO53" s="33">
        <v>50</v>
      </c>
      <c r="AP53" s="33">
        <v>43</v>
      </c>
      <c r="AQ53" s="33">
        <v>42</v>
      </c>
      <c r="AR53" s="33">
        <v>51</v>
      </c>
      <c r="AS53" s="33">
        <v>49</v>
      </c>
      <c r="AT53" s="33">
        <v>46</v>
      </c>
      <c r="AU53" s="65">
        <f t="shared" si="10"/>
        <v>47.7</v>
      </c>
      <c r="AV53" s="72">
        <f t="shared" si="11"/>
        <v>3</v>
      </c>
      <c r="AW53" s="33" t="s">
        <v>74</v>
      </c>
      <c r="AX53" s="33">
        <v>8</v>
      </c>
      <c r="AY53" s="33">
        <v>7</v>
      </c>
      <c r="AZ53" s="33">
        <v>8</v>
      </c>
      <c r="BA53" s="33">
        <v>8</v>
      </c>
      <c r="BB53" s="33">
        <v>6</v>
      </c>
      <c r="BC53" s="33">
        <v>7</v>
      </c>
      <c r="BD53" s="33">
        <v>7</v>
      </c>
      <c r="BE53" s="33">
        <v>6</v>
      </c>
      <c r="BF53" s="33">
        <v>6</v>
      </c>
      <c r="BG53" s="33">
        <v>7</v>
      </c>
      <c r="BH53" s="87">
        <f t="shared" si="12"/>
        <v>7</v>
      </c>
      <c r="BI53" s="33">
        <v>1</v>
      </c>
      <c r="BJ53" s="72">
        <v>1</v>
      </c>
      <c r="BK53" s="72">
        <v>5</v>
      </c>
      <c r="BL53" s="72">
        <v>4.5</v>
      </c>
      <c r="BM53" s="72">
        <v>4.8</v>
      </c>
      <c r="BN53" s="72">
        <v>4.6</v>
      </c>
      <c r="BO53" s="72">
        <v>4.5</v>
      </c>
      <c r="BP53" s="72">
        <v>4.5</v>
      </c>
      <c r="BQ53" s="72">
        <v>4.5</v>
      </c>
      <c r="BR53" s="72">
        <v>4.7</v>
      </c>
      <c r="BS53" s="72">
        <v>5</v>
      </c>
      <c r="BT53" s="72">
        <v>4.5</v>
      </c>
      <c r="BU53" s="87">
        <f t="shared" si="13"/>
        <v>4.66</v>
      </c>
      <c r="BV53" s="72">
        <v>6.5</v>
      </c>
      <c r="BW53" s="72">
        <v>7</v>
      </c>
      <c r="BX53" s="72">
        <v>8</v>
      </c>
      <c r="BY53" s="72">
        <v>7</v>
      </c>
      <c r="BZ53" s="72">
        <v>7</v>
      </c>
      <c r="CA53" s="72">
        <v>7</v>
      </c>
      <c r="CB53" s="72">
        <v>7.8</v>
      </c>
      <c r="CC53" s="72">
        <v>7.5</v>
      </c>
      <c r="CD53" s="72">
        <v>7.6</v>
      </c>
      <c r="CE53" s="72">
        <v>6.2</v>
      </c>
      <c r="CF53" s="87">
        <f t="shared" si="14"/>
        <v>7.16</v>
      </c>
      <c r="CG53" s="87">
        <f t="shared" si="15"/>
        <v>0.650837988826816</v>
      </c>
      <c r="CH53" s="72">
        <v>3</v>
      </c>
      <c r="CI53" s="72">
        <v>1</v>
      </c>
      <c r="CJ53" s="72">
        <v>5</v>
      </c>
      <c r="CK53" s="72">
        <v>7</v>
      </c>
      <c r="CL53" s="72">
        <v>3</v>
      </c>
      <c r="CM53" s="72">
        <v>6.5</v>
      </c>
      <c r="CN53" s="72">
        <v>7</v>
      </c>
      <c r="CO53" s="72">
        <v>6</v>
      </c>
      <c r="CP53" s="72">
        <v>6</v>
      </c>
      <c r="CQ53" s="72">
        <v>5.5</v>
      </c>
      <c r="CR53" s="72">
        <v>5.5</v>
      </c>
      <c r="CS53" s="72">
        <v>7</v>
      </c>
      <c r="CT53" s="72">
        <v>7</v>
      </c>
      <c r="CU53" s="72">
        <v>6</v>
      </c>
      <c r="CV53" s="72">
        <v>7</v>
      </c>
      <c r="CW53" s="65">
        <f t="shared" si="16"/>
        <v>6.35</v>
      </c>
      <c r="CX53" s="72">
        <v>6</v>
      </c>
      <c r="CY53" s="72">
        <v>9</v>
      </c>
      <c r="CZ53" s="72">
        <v>7</v>
      </c>
      <c r="DA53" s="72">
        <v>11</v>
      </c>
      <c r="DB53" s="72">
        <v>8</v>
      </c>
      <c r="DC53" s="72">
        <v>9</v>
      </c>
      <c r="DD53" s="72">
        <v>9</v>
      </c>
      <c r="DE53" s="72">
        <v>8</v>
      </c>
      <c r="DF53" s="72">
        <v>6</v>
      </c>
      <c r="DG53" s="72">
        <v>10</v>
      </c>
      <c r="DH53" s="65">
        <f t="shared" si="17"/>
        <v>8.3</v>
      </c>
      <c r="DI53" s="72">
        <v>7.4</v>
      </c>
      <c r="DJ53" s="72">
        <v>7.5</v>
      </c>
      <c r="DK53" s="72">
        <v>7.3</v>
      </c>
      <c r="DL53" s="72">
        <v>6.7</v>
      </c>
      <c r="DM53" s="72">
        <v>6.8</v>
      </c>
      <c r="DN53" s="72">
        <v>7</v>
      </c>
      <c r="DO53" s="72">
        <v>7.1</v>
      </c>
      <c r="DP53" s="72">
        <v>6.8</v>
      </c>
      <c r="DQ53" s="72">
        <v>7.2</v>
      </c>
      <c r="DR53" s="72">
        <v>7.3</v>
      </c>
      <c r="DS53" s="65">
        <f t="shared" si="18"/>
        <v>7.11</v>
      </c>
      <c r="DT53" s="33">
        <v>6</v>
      </c>
      <c r="DU53" s="33">
        <v>6</v>
      </c>
      <c r="DV53" s="33">
        <v>5</v>
      </c>
      <c r="DW53" s="33">
        <v>6</v>
      </c>
      <c r="DX53" s="33">
        <v>5</v>
      </c>
      <c r="DY53" s="65">
        <f t="shared" si="19"/>
        <v>5.6</v>
      </c>
      <c r="DZ53" s="91">
        <f t="shared" si="30"/>
        <v>85.7142857142857</v>
      </c>
      <c r="EA53" s="91">
        <f t="shared" si="30"/>
        <v>75</v>
      </c>
      <c r="EB53" s="91">
        <f t="shared" si="30"/>
        <v>62.5</v>
      </c>
      <c r="EC53" s="91">
        <f t="shared" si="30"/>
        <v>100</v>
      </c>
      <c r="ED53" s="91">
        <f t="shared" si="30"/>
        <v>71.4285714285714</v>
      </c>
      <c r="EE53" s="106">
        <f t="shared" si="20"/>
        <v>78.9285714285714</v>
      </c>
      <c r="EF53" s="107">
        <v>22</v>
      </c>
      <c r="EG53" s="109">
        <v>21</v>
      </c>
      <c r="EH53" s="109">
        <v>28</v>
      </c>
      <c r="EI53" s="109">
        <v>29</v>
      </c>
      <c r="EJ53" s="109">
        <v>26</v>
      </c>
      <c r="EK53" s="65">
        <f t="shared" si="3"/>
        <v>25.2</v>
      </c>
      <c r="EL53" s="65">
        <f t="shared" si="21"/>
        <v>126</v>
      </c>
      <c r="EM53" s="110">
        <v>2.42</v>
      </c>
      <c r="EN53" s="109">
        <v>2.93</v>
      </c>
      <c r="EO53" s="109">
        <v>3.73</v>
      </c>
      <c r="EP53" s="109">
        <v>3.92</v>
      </c>
      <c r="EQ53" s="109">
        <v>3.65</v>
      </c>
      <c r="ER53" s="65">
        <f t="shared" si="22"/>
        <v>3.33</v>
      </c>
      <c r="ES53" s="114">
        <f t="shared" si="23"/>
        <v>133.2</v>
      </c>
      <c r="ET53" s="114">
        <f>EY53*'[1]50 gi chọn'!ER51</f>
        <v>88.9411764705882</v>
      </c>
      <c r="EU53" s="115">
        <f t="shared" si="24"/>
        <v>44.4705882352941</v>
      </c>
      <c r="EV53" s="115">
        <f t="shared" si="25"/>
        <v>66.6</v>
      </c>
      <c r="EW53" s="128">
        <f t="shared" si="26"/>
        <v>0.667726550079491</v>
      </c>
      <c r="EX53" s="110">
        <v>40</v>
      </c>
      <c r="EY53" s="129">
        <f t="shared" si="27"/>
        <v>40</v>
      </c>
      <c r="EZ53" s="33">
        <v>1</v>
      </c>
      <c r="FA53" s="33">
        <v>1</v>
      </c>
      <c r="FB53" s="33">
        <v>1</v>
      </c>
      <c r="FC53" s="48"/>
      <c r="FD53" s="130">
        <f t="shared" si="28"/>
        <v>0</v>
      </c>
      <c r="FE53" s="33"/>
      <c r="FF53" s="130">
        <v>0</v>
      </c>
      <c r="FG53" s="33">
        <v>4</v>
      </c>
      <c r="FH53" s="130">
        <f t="shared" si="29"/>
        <v>3.17460317460317</v>
      </c>
      <c r="FI53" s="134"/>
    </row>
    <row r="54" spans="1:165">
      <c r="A54" s="33">
        <v>50</v>
      </c>
      <c r="B54" s="34" t="s">
        <v>190</v>
      </c>
      <c r="C54" s="40">
        <v>15431</v>
      </c>
      <c r="D54" s="36" t="s">
        <v>191</v>
      </c>
      <c r="E54" s="36" t="s">
        <v>105</v>
      </c>
      <c r="F54" s="36" t="s">
        <v>82</v>
      </c>
      <c r="G54" s="37">
        <v>44928</v>
      </c>
      <c r="H54" s="37">
        <v>44933</v>
      </c>
      <c r="I54" s="37">
        <v>44955</v>
      </c>
      <c r="J54" s="48">
        <f t="shared" si="0"/>
        <v>27</v>
      </c>
      <c r="K54" s="48">
        <v>19</v>
      </c>
      <c r="L54" s="37">
        <v>44996</v>
      </c>
      <c r="M54" s="48">
        <f t="shared" si="4"/>
        <v>41</v>
      </c>
      <c r="N54" s="37">
        <v>45053</v>
      </c>
      <c r="O54" s="48">
        <f t="shared" si="5"/>
        <v>98</v>
      </c>
      <c r="P54" s="37">
        <v>45074</v>
      </c>
      <c r="Q54" s="48">
        <f t="shared" si="1"/>
        <v>21</v>
      </c>
      <c r="R54" s="48">
        <f t="shared" si="6"/>
        <v>119</v>
      </c>
      <c r="S54" s="48">
        <f t="shared" si="7"/>
        <v>146</v>
      </c>
      <c r="T54" s="33">
        <v>3</v>
      </c>
      <c r="U54" s="33">
        <v>2</v>
      </c>
      <c r="V54" s="33">
        <v>10</v>
      </c>
      <c r="W54" s="33">
        <v>11</v>
      </c>
      <c r="X54" s="33">
        <v>11</v>
      </c>
      <c r="Y54" s="33">
        <v>10</v>
      </c>
      <c r="Z54" s="33">
        <v>11</v>
      </c>
      <c r="AA54" s="33">
        <v>9</v>
      </c>
      <c r="AB54" s="33">
        <v>9</v>
      </c>
      <c r="AC54" s="33">
        <v>12</v>
      </c>
      <c r="AD54" s="33">
        <v>10</v>
      </c>
      <c r="AE54" s="33">
        <v>11</v>
      </c>
      <c r="AF54" s="65">
        <f t="shared" si="8"/>
        <v>10.4</v>
      </c>
      <c r="AG54" s="72">
        <f t="shared" si="9"/>
        <v>3</v>
      </c>
      <c r="AH54" s="33">
        <v>4</v>
      </c>
      <c r="AI54" s="33">
        <v>1</v>
      </c>
      <c r="AJ54" s="33">
        <v>1</v>
      </c>
      <c r="AK54" s="33">
        <v>26</v>
      </c>
      <c r="AL54" s="33">
        <v>27</v>
      </c>
      <c r="AM54" s="33">
        <v>24</v>
      </c>
      <c r="AN54" s="33">
        <v>28</v>
      </c>
      <c r="AO54" s="33">
        <v>28</v>
      </c>
      <c r="AP54" s="33">
        <v>35</v>
      </c>
      <c r="AQ54" s="33">
        <v>32</v>
      </c>
      <c r="AR54" s="33">
        <v>40</v>
      </c>
      <c r="AS54" s="33">
        <v>39</v>
      </c>
      <c r="AT54" s="33">
        <v>36</v>
      </c>
      <c r="AU54" s="65">
        <f t="shared" si="10"/>
        <v>31.5</v>
      </c>
      <c r="AV54" s="72">
        <f t="shared" si="11"/>
        <v>3</v>
      </c>
      <c r="AW54" s="33" t="s">
        <v>74</v>
      </c>
      <c r="AX54" s="33">
        <v>8</v>
      </c>
      <c r="AY54" s="33">
        <v>6</v>
      </c>
      <c r="AZ54" s="33">
        <v>7</v>
      </c>
      <c r="BA54" s="33">
        <v>8</v>
      </c>
      <c r="BB54" s="33">
        <v>7</v>
      </c>
      <c r="BC54" s="33">
        <v>8</v>
      </c>
      <c r="BD54" s="33">
        <v>6</v>
      </c>
      <c r="BE54" s="33">
        <v>7</v>
      </c>
      <c r="BF54" s="33">
        <v>6</v>
      </c>
      <c r="BG54" s="33">
        <v>8</v>
      </c>
      <c r="BH54" s="87">
        <f t="shared" si="12"/>
        <v>7.1</v>
      </c>
      <c r="BI54" s="33">
        <v>2</v>
      </c>
      <c r="BJ54" s="72">
        <v>3</v>
      </c>
      <c r="BK54" s="72">
        <v>4.5</v>
      </c>
      <c r="BL54" s="72">
        <v>5.3</v>
      </c>
      <c r="BM54" s="72">
        <v>4.6</v>
      </c>
      <c r="BN54" s="72">
        <v>4.4</v>
      </c>
      <c r="BO54" s="72">
        <v>4.4</v>
      </c>
      <c r="BP54" s="72">
        <v>4.4</v>
      </c>
      <c r="BQ54" s="72">
        <v>5.1</v>
      </c>
      <c r="BR54" s="72">
        <v>4.9</v>
      </c>
      <c r="BS54" s="72">
        <v>4.9</v>
      </c>
      <c r="BT54" s="72">
        <v>4.7</v>
      </c>
      <c r="BU54" s="87">
        <f t="shared" si="13"/>
        <v>4.72</v>
      </c>
      <c r="BV54" s="72">
        <v>7</v>
      </c>
      <c r="BW54" s="72">
        <v>6.2</v>
      </c>
      <c r="BX54" s="72">
        <v>5.7</v>
      </c>
      <c r="BY54" s="72">
        <v>6.5</v>
      </c>
      <c r="BZ54" s="72">
        <v>5.4</v>
      </c>
      <c r="CA54" s="72">
        <v>5.7</v>
      </c>
      <c r="CB54" s="72">
        <v>6.6</v>
      </c>
      <c r="CC54" s="72">
        <v>5.5</v>
      </c>
      <c r="CD54" s="72">
        <v>5.8</v>
      </c>
      <c r="CE54" s="72">
        <v>5.9</v>
      </c>
      <c r="CF54" s="87">
        <f t="shared" si="14"/>
        <v>6.03</v>
      </c>
      <c r="CG54" s="87">
        <f t="shared" si="15"/>
        <v>0.782752902155887</v>
      </c>
      <c r="CH54" s="72">
        <v>1</v>
      </c>
      <c r="CI54" s="72">
        <v>1</v>
      </c>
      <c r="CJ54" s="72">
        <v>5</v>
      </c>
      <c r="CK54" s="72">
        <v>7</v>
      </c>
      <c r="CL54" s="72">
        <v>5</v>
      </c>
      <c r="CM54" s="72">
        <v>5.3</v>
      </c>
      <c r="CN54" s="72">
        <v>4.4</v>
      </c>
      <c r="CO54" s="72">
        <v>4.5</v>
      </c>
      <c r="CP54" s="72">
        <v>5.7</v>
      </c>
      <c r="CQ54" s="72">
        <v>5.15</v>
      </c>
      <c r="CR54" s="72">
        <v>8.6</v>
      </c>
      <c r="CS54" s="72">
        <v>6.5</v>
      </c>
      <c r="CT54" s="72">
        <v>5.5</v>
      </c>
      <c r="CU54" s="72">
        <v>6.7</v>
      </c>
      <c r="CV54" s="72">
        <v>4.9</v>
      </c>
      <c r="CW54" s="65">
        <f t="shared" si="16"/>
        <v>5.725</v>
      </c>
      <c r="CX54" s="72">
        <v>4</v>
      </c>
      <c r="CY54" s="72">
        <v>4</v>
      </c>
      <c r="CZ54" s="72">
        <v>4</v>
      </c>
      <c r="DA54" s="72">
        <v>4</v>
      </c>
      <c r="DB54" s="72">
        <v>4</v>
      </c>
      <c r="DC54" s="72">
        <v>4</v>
      </c>
      <c r="DD54" s="72">
        <v>4</v>
      </c>
      <c r="DE54" s="72">
        <v>4</v>
      </c>
      <c r="DF54" s="72">
        <v>4</v>
      </c>
      <c r="DG54" s="72">
        <v>5</v>
      </c>
      <c r="DH54" s="65">
        <f t="shared" si="17"/>
        <v>4.1</v>
      </c>
      <c r="DI54" s="72">
        <v>5.8</v>
      </c>
      <c r="DJ54" s="72">
        <v>4.9</v>
      </c>
      <c r="DK54" s="72">
        <v>4.9</v>
      </c>
      <c r="DL54" s="72">
        <v>5.1</v>
      </c>
      <c r="DM54" s="72">
        <v>5.1</v>
      </c>
      <c r="DN54" s="72">
        <v>5.3</v>
      </c>
      <c r="DO54" s="72">
        <v>5</v>
      </c>
      <c r="DP54" s="72">
        <v>5</v>
      </c>
      <c r="DQ54" s="72">
        <v>5.4</v>
      </c>
      <c r="DR54" s="72">
        <v>5.2</v>
      </c>
      <c r="DS54" s="65">
        <f t="shared" si="18"/>
        <v>5.17</v>
      </c>
      <c r="DT54" s="33">
        <v>4</v>
      </c>
      <c r="DU54" s="33">
        <v>5</v>
      </c>
      <c r="DV54" s="33">
        <v>6</v>
      </c>
      <c r="DW54" s="33">
        <v>4</v>
      </c>
      <c r="DX54" s="33">
        <v>5</v>
      </c>
      <c r="DY54" s="65">
        <f t="shared" si="19"/>
        <v>4.8</v>
      </c>
      <c r="DZ54" s="91">
        <f t="shared" si="30"/>
        <v>66.6666666666667</v>
      </c>
      <c r="EA54" s="91">
        <f t="shared" si="30"/>
        <v>71.4285714285714</v>
      </c>
      <c r="EB54" s="91">
        <f t="shared" si="30"/>
        <v>75</v>
      </c>
      <c r="EC54" s="91">
        <f t="shared" si="30"/>
        <v>57.1428571428571</v>
      </c>
      <c r="ED54" s="91">
        <f t="shared" si="30"/>
        <v>62.5</v>
      </c>
      <c r="EE54" s="106">
        <f t="shared" si="20"/>
        <v>66.547619047619</v>
      </c>
      <c r="EF54" s="107">
        <v>16</v>
      </c>
      <c r="EG54" s="109">
        <v>27</v>
      </c>
      <c r="EH54" s="109">
        <v>26</v>
      </c>
      <c r="EI54" s="109">
        <v>24</v>
      </c>
      <c r="EJ54" s="109">
        <v>19</v>
      </c>
      <c r="EK54" s="65">
        <f t="shared" si="3"/>
        <v>22.4</v>
      </c>
      <c r="EL54" s="65">
        <f t="shared" si="21"/>
        <v>112</v>
      </c>
      <c r="EM54" s="110">
        <v>1.55</v>
      </c>
      <c r="EN54" s="109">
        <v>3.15</v>
      </c>
      <c r="EO54" s="109">
        <v>2.2</v>
      </c>
      <c r="EP54" s="109">
        <v>2.4</v>
      </c>
      <c r="EQ54" s="109">
        <v>2</v>
      </c>
      <c r="ER54" s="65">
        <f t="shared" si="22"/>
        <v>2.26</v>
      </c>
      <c r="ES54" s="114">
        <f t="shared" si="23"/>
        <v>90.4</v>
      </c>
      <c r="ET54" s="114">
        <f>EY54*'[1]50 gi chọn'!ER52</f>
        <v>45.3333333333333</v>
      </c>
      <c r="EU54" s="115">
        <f t="shared" si="24"/>
        <v>22.6666666666667</v>
      </c>
      <c r="EV54" s="115">
        <f t="shared" si="25"/>
        <v>45.2</v>
      </c>
      <c r="EW54" s="128">
        <f t="shared" si="26"/>
        <v>0.501474926253687</v>
      </c>
      <c r="EX54" s="110">
        <v>40</v>
      </c>
      <c r="EY54" s="129">
        <f t="shared" si="27"/>
        <v>34</v>
      </c>
      <c r="EZ54" s="33">
        <v>1</v>
      </c>
      <c r="FA54" s="33">
        <v>1</v>
      </c>
      <c r="FB54" s="33">
        <v>1</v>
      </c>
      <c r="FC54" s="48">
        <v>4</v>
      </c>
      <c r="FD54" s="130">
        <f t="shared" si="28"/>
        <v>10</v>
      </c>
      <c r="FE54" s="33">
        <v>2</v>
      </c>
      <c r="FF54" s="130">
        <v>5</v>
      </c>
      <c r="FG54" s="33">
        <v>7</v>
      </c>
      <c r="FH54" s="130">
        <f t="shared" si="29"/>
        <v>6.25</v>
      </c>
      <c r="FI54" s="134"/>
    </row>
    <row r="55" spans="1:164">
      <c r="A55" s="41"/>
      <c r="B55" s="42"/>
      <c r="C55" s="42"/>
      <c r="D55" s="43"/>
      <c r="E55" s="43"/>
      <c r="F55" s="43"/>
      <c r="G55" s="41"/>
      <c r="H55" s="41"/>
      <c r="I55" s="41"/>
      <c r="J55" s="41"/>
      <c r="K55" s="41"/>
      <c r="L55" s="27"/>
      <c r="M55" s="49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41"/>
      <c r="AB55" s="41"/>
      <c r="AC55" s="41"/>
      <c r="AD55" s="41"/>
      <c r="AE55" s="41"/>
      <c r="AF55" s="41"/>
      <c r="AG55" s="73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83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88"/>
      <c r="BI55" s="27"/>
      <c r="BJ55" s="41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88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88"/>
      <c r="CG55" s="88"/>
      <c r="CH55" s="41"/>
      <c r="CI55" s="41"/>
      <c r="CJ55" s="41"/>
      <c r="CK55" s="41"/>
      <c r="CL55" s="41"/>
      <c r="CM55" s="41"/>
      <c r="CN55" s="41"/>
      <c r="CO55" s="41"/>
      <c r="CP55" s="41"/>
      <c r="CQ55" s="41"/>
      <c r="CR55" s="41"/>
      <c r="CS55" s="41"/>
      <c r="CT55" s="41"/>
      <c r="CU55" s="41"/>
      <c r="CV55" s="41"/>
      <c r="CW55" s="103"/>
      <c r="CX55" s="41"/>
      <c r="CY55" s="41"/>
      <c r="CZ55" s="41"/>
      <c r="DA55" s="41"/>
      <c r="DB55" s="41"/>
      <c r="DC55" s="41"/>
      <c r="DD55" s="41"/>
      <c r="DE55" s="41"/>
      <c r="DF55" s="41"/>
      <c r="DG55" s="41"/>
      <c r="DH55" s="41"/>
      <c r="DI55" s="41"/>
      <c r="DJ55" s="41"/>
      <c r="DK55" s="41"/>
      <c r="DL55" s="41"/>
      <c r="DM55" s="41"/>
      <c r="DN55" s="41"/>
      <c r="DO55" s="41"/>
      <c r="DP55" s="41"/>
      <c r="DQ55" s="41"/>
      <c r="DR55" s="41"/>
      <c r="DS55" s="41"/>
      <c r="DT55" s="41"/>
      <c r="DU55" s="41"/>
      <c r="DV55" s="41"/>
      <c r="DW55" s="41"/>
      <c r="DX55" s="41"/>
      <c r="DY55" s="41"/>
      <c r="DZ55" s="41"/>
      <c r="EA55" s="41"/>
      <c r="EB55" s="41"/>
      <c r="EC55" s="41"/>
      <c r="ED55" s="41"/>
      <c r="EE55" s="41"/>
      <c r="EF55" s="108"/>
      <c r="EG55" s="41"/>
      <c r="EH55" s="41"/>
      <c r="EI55" s="41"/>
      <c r="EJ55" s="41"/>
      <c r="EK55" s="41"/>
      <c r="EL55" s="41"/>
      <c r="EM55" s="41"/>
      <c r="EN55" s="41"/>
      <c r="EO55" s="41"/>
      <c r="EP55" s="41"/>
      <c r="EQ55" s="41"/>
      <c r="ER55" s="41"/>
      <c r="ES55" s="117"/>
      <c r="ET55" s="117"/>
      <c r="EU55" s="117"/>
      <c r="EV55" s="117"/>
      <c r="EW55" s="117"/>
      <c r="EX55" s="117"/>
      <c r="EY55" s="117"/>
      <c r="FC55" s="131"/>
      <c r="FD55" s="41"/>
      <c r="FE55" s="41"/>
      <c r="FF55" s="41"/>
      <c r="FG55" s="27"/>
      <c r="FH55" s="27"/>
    </row>
    <row r="56" spans="1:165">
      <c r="A56" s="41"/>
      <c r="B56" s="42"/>
      <c r="C56" s="42"/>
      <c r="D56" s="44"/>
      <c r="E56" s="44" t="s">
        <v>192</v>
      </c>
      <c r="F56" s="44" t="s">
        <v>193</v>
      </c>
      <c r="G56" s="41"/>
      <c r="H56" s="41"/>
      <c r="I56" s="50"/>
      <c r="J56" s="50"/>
      <c r="K56" s="50"/>
      <c r="L56" s="27"/>
      <c r="M56" s="51">
        <f>MIN(M5:M54)</f>
        <v>37</v>
      </c>
      <c r="N56" s="51"/>
      <c r="O56" s="51">
        <f>MIN(O5:O54)</f>
        <v>89</v>
      </c>
      <c r="P56" s="51"/>
      <c r="Q56" s="51">
        <f>MIN(Q5:Q54)</f>
        <v>7</v>
      </c>
      <c r="R56" s="51">
        <f>MIN(R5:R54)</f>
        <v>110</v>
      </c>
      <c r="S56" s="51">
        <f>MIN(S5:S54)</f>
        <v>142</v>
      </c>
      <c r="T56" s="51">
        <f>MIN(T5:T54)</f>
        <v>3</v>
      </c>
      <c r="U56" s="51">
        <f>MIN(U5:U54)</f>
        <v>1</v>
      </c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>
        <f>MIN(AF5:AF54)</f>
        <v>6.8</v>
      </c>
      <c r="AG56" s="51">
        <f>MIN(AG5:AG54)</f>
        <v>2</v>
      </c>
      <c r="AH56" s="51">
        <f>MIN(AH5:AH54)</f>
        <v>3</v>
      </c>
      <c r="AI56" s="51">
        <f>MIN(AI5:AI54)</f>
        <v>1</v>
      </c>
      <c r="AJ56" s="51">
        <f>MIN(AJ5:AJ54)</f>
        <v>1</v>
      </c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>
        <f>MIN(AU5:AU54)</f>
        <v>21.3</v>
      </c>
      <c r="AV56" s="51">
        <f>MIN(AV5:AV54)</f>
        <v>3</v>
      </c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>
        <f>MIN(BH5:BH54)</f>
        <v>4.3</v>
      </c>
      <c r="BI56" s="51">
        <f>MIN(BI5:BI54)</f>
        <v>1</v>
      </c>
      <c r="BJ56" s="51">
        <f>MIN(BJ5:BJ54)</f>
        <v>1</v>
      </c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>
        <f>MIN(BU5:BU54)</f>
        <v>3.07</v>
      </c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>
        <f t="shared" ref="CF56:CL56" si="31">MIN(CF5:CF54)</f>
        <v>2.88</v>
      </c>
      <c r="CG56" s="51"/>
      <c r="CH56" s="51">
        <f t="shared" si="31"/>
        <v>1</v>
      </c>
      <c r="CI56" s="51">
        <f t="shared" si="31"/>
        <v>1</v>
      </c>
      <c r="CJ56" s="51">
        <f t="shared" si="31"/>
        <v>2</v>
      </c>
      <c r="CK56" s="51">
        <f t="shared" si="31"/>
        <v>2</v>
      </c>
      <c r="CL56" s="51">
        <f t="shared" si="31"/>
        <v>3</v>
      </c>
      <c r="CM56" s="51"/>
      <c r="CN56" s="51"/>
      <c r="CO56" s="51"/>
      <c r="CP56" s="51"/>
      <c r="CQ56" s="51"/>
      <c r="CR56" s="51"/>
      <c r="CS56" s="51"/>
      <c r="CT56" s="51"/>
      <c r="CU56" s="51"/>
      <c r="CV56" s="51"/>
      <c r="CW56" s="104">
        <f>MIN(CW5:CW54)</f>
        <v>3.7</v>
      </c>
      <c r="CX56" s="51"/>
      <c r="CY56" s="51"/>
      <c r="CZ56" s="51"/>
      <c r="DA56" s="51"/>
      <c r="DB56" s="51"/>
      <c r="DC56" s="51"/>
      <c r="DD56" s="51"/>
      <c r="DE56" s="51"/>
      <c r="DF56" s="51"/>
      <c r="DG56" s="51"/>
      <c r="DH56" s="51">
        <f>MIN(DH5:DH54)</f>
        <v>2</v>
      </c>
      <c r="DI56" s="51"/>
      <c r="DJ56" s="51"/>
      <c r="DK56" s="51"/>
      <c r="DL56" s="51"/>
      <c r="DM56" s="51"/>
      <c r="DN56" s="51"/>
      <c r="DO56" s="51"/>
      <c r="DP56" s="51"/>
      <c r="DQ56" s="51"/>
      <c r="DR56" s="51"/>
      <c r="DS56" s="104">
        <f>MIN(DS5:DS54)</f>
        <v>3.75</v>
      </c>
      <c r="DT56" s="51"/>
      <c r="DU56" s="51"/>
      <c r="DV56" s="51"/>
      <c r="DW56" s="51"/>
      <c r="DX56" s="51"/>
      <c r="DY56" s="51">
        <f>MIN(DY5:DY54)</f>
        <v>2.8</v>
      </c>
      <c r="DZ56" s="51"/>
      <c r="EA56" s="51"/>
      <c r="EB56" s="51"/>
      <c r="EC56" s="51"/>
      <c r="ED56" s="51"/>
      <c r="EE56" s="51">
        <f>MIN(EE5:EE54)</f>
        <v>44.8571428571429</v>
      </c>
      <c r="EF56" s="51"/>
      <c r="EG56" s="51"/>
      <c r="EH56" s="51"/>
      <c r="EI56" s="51"/>
      <c r="EJ56" s="51"/>
      <c r="EK56" s="51">
        <f>MIN(EK5:EK54)</f>
        <v>6.6</v>
      </c>
      <c r="EL56" s="51"/>
      <c r="EM56" s="51"/>
      <c r="EN56" s="51"/>
      <c r="EO56" s="51"/>
      <c r="EP56" s="51"/>
      <c r="EQ56" s="51"/>
      <c r="ER56" s="118">
        <f>MIN(ER5:ER54)</f>
        <v>1.116</v>
      </c>
      <c r="ES56" s="118">
        <f t="shared" ref="ES56:EV56" si="32">MIN(ES5:ES54)</f>
        <v>44.64</v>
      </c>
      <c r="ET56" s="118">
        <f t="shared" si="32"/>
        <v>25.5294117647059</v>
      </c>
      <c r="EU56" s="118">
        <f t="shared" si="32"/>
        <v>12.7647058823529</v>
      </c>
      <c r="EV56" s="118">
        <f t="shared" si="32"/>
        <v>22.32</v>
      </c>
      <c r="EW56" s="118"/>
      <c r="EX56" s="51">
        <f>EU56/EV56%</f>
        <v>57.1895424836601</v>
      </c>
      <c r="EY56" s="51"/>
      <c r="EZ56" s="51">
        <f>MIN(EZ5:EZ54)</f>
        <v>1</v>
      </c>
      <c r="FA56" s="51">
        <f>MIN(FA5:FA54)</f>
        <v>1</v>
      </c>
      <c r="FB56" s="51">
        <f>MIN(FB5:FB54)</f>
        <v>1</v>
      </c>
      <c r="FC56" s="51"/>
      <c r="FD56" s="104">
        <f>MIN(FD5:FD54)</f>
        <v>0</v>
      </c>
      <c r="FE56" s="51"/>
      <c r="FF56" s="104">
        <f>MIN(FF5:FF54)</f>
        <v>0</v>
      </c>
      <c r="FG56" s="104">
        <f t="shared" ref="FG56:FH56" si="33">MIN(FG5:FG54)</f>
        <v>0</v>
      </c>
      <c r="FH56" s="104">
        <f t="shared" si="33"/>
        <v>0</v>
      </c>
      <c r="FI56" s="137"/>
    </row>
    <row r="57" spans="1:165">
      <c r="A57" s="41"/>
      <c r="B57" s="42"/>
      <c r="C57" s="42"/>
      <c r="D57" s="44" t="s">
        <v>194</v>
      </c>
      <c r="E57" s="44" t="s">
        <v>195</v>
      </c>
      <c r="F57" s="45">
        <f>11/50*100</f>
        <v>22</v>
      </c>
      <c r="G57" s="41"/>
      <c r="H57" s="41"/>
      <c r="I57" s="50"/>
      <c r="J57" s="50"/>
      <c r="K57" s="50"/>
      <c r="L57" s="52"/>
      <c r="M57" s="51">
        <f>MAX(M5:M54)</f>
        <v>57</v>
      </c>
      <c r="N57" s="51"/>
      <c r="O57" s="51">
        <f>MAX(O5:O54)</f>
        <v>103</v>
      </c>
      <c r="P57" s="51"/>
      <c r="Q57" s="51">
        <f>MAX(Q5:Q54)</f>
        <v>31</v>
      </c>
      <c r="R57" s="51">
        <f>MAX(R5:R54)</f>
        <v>129</v>
      </c>
      <c r="S57" s="51">
        <f>MAX(S5:S54)</f>
        <v>156</v>
      </c>
      <c r="T57" s="51">
        <f>MAX(T5:T54)</f>
        <v>5</v>
      </c>
      <c r="U57" s="51">
        <f>MAX(U5:U54)</f>
        <v>3</v>
      </c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>
        <f>MAX(AF5:AF54)</f>
        <v>12.3</v>
      </c>
      <c r="AG57" s="51">
        <f>MAX(AG5:AG54)</f>
        <v>3</v>
      </c>
      <c r="AH57" s="51">
        <f>MAX(AH5:AH54)</f>
        <v>4</v>
      </c>
      <c r="AI57" s="51">
        <f>MAX(AI5:AI54)</f>
        <v>3</v>
      </c>
      <c r="AJ57" s="51">
        <f>MAX(AJ5:AJ54)</f>
        <v>3</v>
      </c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>
        <f>MAX(AU5:AU54)</f>
        <v>66.7</v>
      </c>
      <c r="AV57" s="51">
        <f>MAX(AV5:AV54)</f>
        <v>3</v>
      </c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>
        <f>MAX(BH5:BH54)</f>
        <v>73.5</v>
      </c>
      <c r="BI57" s="51">
        <f>MAX(BI5:BI54)</f>
        <v>2</v>
      </c>
      <c r="BJ57" s="51">
        <f>MAX(BJ5:BJ54)</f>
        <v>7</v>
      </c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>
        <f>MAX(BU5:BU54)</f>
        <v>5.87</v>
      </c>
      <c r="BV57" s="51"/>
      <c r="BW57" s="51"/>
      <c r="BX57" s="51"/>
      <c r="BY57" s="51"/>
      <c r="BZ57" s="51"/>
      <c r="CA57" s="51"/>
      <c r="CB57" s="51"/>
      <c r="CC57" s="51"/>
      <c r="CD57" s="51"/>
      <c r="CE57" s="51"/>
      <c r="CF57" s="51">
        <f t="shared" ref="CF57:CL57" si="34">MAX(CF5:CF54)</f>
        <v>9.12</v>
      </c>
      <c r="CG57" s="51"/>
      <c r="CH57" s="51">
        <f t="shared" si="34"/>
        <v>3</v>
      </c>
      <c r="CI57" s="51">
        <f t="shared" si="34"/>
        <v>3</v>
      </c>
      <c r="CJ57" s="51">
        <f t="shared" si="34"/>
        <v>5</v>
      </c>
      <c r="CK57" s="51">
        <f t="shared" si="34"/>
        <v>7</v>
      </c>
      <c r="CL57" s="51">
        <f t="shared" si="34"/>
        <v>7</v>
      </c>
      <c r="CM57" s="51"/>
      <c r="CN57" s="51"/>
      <c r="CO57" s="51"/>
      <c r="CP57" s="51"/>
      <c r="CQ57" s="51"/>
      <c r="CR57" s="51"/>
      <c r="CS57" s="51"/>
      <c r="CT57" s="51"/>
      <c r="CU57" s="51"/>
      <c r="CV57" s="51"/>
      <c r="CW57" s="104">
        <f>MAX(CW5:CW54)</f>
        <v>9.86</v>
      </c>
      <c r="CX57" s="51"/>
      <c r="CY57" s="51"/>
      <c r="CZ57" s="51"/>
      <c r="DA57" s="51"/>
      <c r="DB57" s="51"/>
      <c r="DC57" s="51"/>
      <c r="DD57" s="51"/>
      <c r="DE57" s="51"/>
      <c r="DF57" s="51"/>
      <c r="DG57" s="51"/>
      <c r="DH57" s="51">
        <f>MAX(DH5:DH54)</f>
        <v>11.6</v>
      </c>
      <c r="DI57" s="51"/>
      <c r="DJ57" s="51"/>
      <c r="DK57" s="51"/>
      <c r="DL57" s="51"/>
      <c r="DM57" s="51"/>
      <c r="DN57" s="51"/>
      <c r="DO57" s="51"/>
      <c r="DP57" s="51"/>
      <c r="DQ57" s="51"/>
      <c r="DR57" s="51"/>
      <c r="DS57" s="104">
        <f>MAX(DS5:DS54)</f>
        <v>8.15</v>
      </c>
      <c r="DT57" s="51"/>
      <c r="DU57" s="51"/>
      <c r="DV57" s="51"/>
      <c r="DW57" s="51"/>
      <c r="DX57" s="51"/>
      <c r="DY57" s="51">
        <f>MAX(DY5:DY54)</f>
        <v>58</v>
      </c>
      <c r="DZ57" s="51"/>
      <c r="EA57" s="51"/>
      <c r="EB57" s="51"/>
      <c r="EC57" s="51"/>
      <c r="ED57" s="51"/>
      <c r="EE57" s="51">
        <f>MAX(EE5:EE54)</f>
        <v>98.4920634920635</v>
      </c>
      <c r="EF57" s="51"/>
      <c r="EG57" s="51"/>
      <c r="EH57" s="51"/>
      <c r="EI57" s="51"/>
      <c r="EJ57" s="51"/>
      <c r="EK57" s="51">
        <f>MAX(EK5:EK54)</f>
        <v>234.2</v>
      </c>
      <c r="EL57" s="51"/>
      <c r="EM57" s="51"/>
      <c r="EN57" s="51"/>
      <c r="EO57" s="51"/>
      <c r="EP57" s="51"/>
      <c r="EQ57" s="51"/>
      <c r="ER57" s="119">
        <f>MAX(ER5:ER54)</f>
        <v>4.32</v>
      </c>
      <c r="ES57" s="119">
        <f t="shared" ref="ES57:EV57" si="35">MAX(ES5:ES54)</f>
        <v>172.8</v>
      </c>
      <c r="ET57" s="119">
        <f t="shared" si="35"/>
        <v>99.9176470588235</v>
      </c>
      <c r="EU57" s="119">
        <f t="shared" si="35"/>
        <v>49.9588235294118</v>
      </c>
      <c r="EV57" s="119">
        <f t="shared" si="35"/>
        <v>86.4</v>
      </c>
      <c r="EW57" s="119"/>
      <c r="EX57" s="51">
        <f t="shared" ref="EX57:EX58" si="36">EU57/EV57%</f>
        <v>57.8227124183006</v>
      </c>
      <c r="EY57" s="51"/>
      <c r="EZ57" s="51">
        <f>MAX(EZ5:EZ54)</f>
        <v>1</v>
      </c>
      <c r="FA57" s="51">
        <f>MAX(FA5:FA54)</f>
        <v>1</v>
      </c>
      <c r="FB57" s="51">
        <f>MAX(FB5:FB54)</f>
        <v>3</v>
      </c>
      <c r="FC57" s="51"/>
      <c r="FD57" s="104">
        <f>MAX(FD5:FD54)</f>
        <v>27.5</v>
      </c>
      <c r="FE57" s="51"/>
      <c r="FF57" s="104">
        <f>MAX(FF5:FF54)</f>
        <v>27.5</v>
      </c>
      <c r="FG57" s="104">
        <f t="shared" ref="FG57:FH57" si="37">MAX(FG5:FG54)</f>
        <v>8</v>
      </c>
      <c r="FH57" s="104">
        <f t="shared" si="37"/>
        <v>8.95522388059701</v>
      </c>
      <c r="FI57" s="137"/>
    </row>
    <row r="58" spans="1:165">
      <c r="A58" s="41"/>
      <c r="B58" s="42"/>
      <c r="C58" s="42"/>
      <c r="D58" s="44"/>
      <c r="E58" s="44" t="s">
        <v>196</v>
      </c>
      <c r="F58" s="45">
        <f>39/50*100</f>
        <v>78</v>
      </c>
      <c r="G58" s="41"/>
      <c r="H58" s="41"/>
      <c r="I58" s="50"/>
      <c r="J58" s="50"/>
      <c r="K58" s="50"/>
      <c r="L58" s="52"/>
      <c r="M58" s="51">
        <f>AVERAGE(M5:M54)</f>
        <v>44.9</v>
      </c>
      <c r="N58" s="51"/>
      <c r="O58" s="51">
        <f>AVERAGE(O5:O54)</f>
        <v>98.9</v>
      </c>
      <c r="P58" s="51"/>
      <c r="Q58" s="51">
        <f>AVERAGE(Q5:Q54)</f>
        <v>18.32</v>
      </c>
      <c r="R58" s="51">
        <f>AVERAGE(R5:R54)</f>
        <v>117.22</v>
      </c>
      <c r="S58" s="51">
        <f>AVERAGE(S5:S54)</f>
        <v>148.36</v>
      </c>
      <c r="T58" s="51">
        <f>AVERAGE(T5:T54)</f>
        <v>3.28</v>
      </c>
      <c r="U58" s="51">
        <f>AVERAGE(U5:U54)</f>
        <v>2</v>
      </c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>
        <f>AVERAGE(AF5:AF54)</f>
        <v>9.482</v>
      </c>
      <c r="AG58" s="51">
        <f>AVERAGE(AG5:AG54)</f>
        <v>2.84</v>
      </c>
      <c r="AH58" s="51">
        <f>AVERAGE(AH5:AH54)</f>
        <v>3.96</v>
      </c>
      <c r="AI58" s="51">
        <f>AVERAGE(AI5:AI54)</f>
        <v>2.08</v>
      </c>
      <c r="AJ58" s="51">
        <f>AVERAGE(AJ5:AJ54)</f>
        <v>1.2</v>
      </c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>
        <f>AVERAGE(AU5:AU54)</f>
        <v>42.678</v>
      </c>
      <c r="AV58" s="51">
        <f>AVERAGE(AV5:AV54)</f>
        <v>3</v>
      </c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>
        <f>AVERAGE(BH5:BH54)</f>
        <v>8.472</v>
      </c>
      <c r="BI58" s="51">
        <f>AVERAGE(BI5:BI54)</f>
        <v>1.42</v>
      </c>
      <c r="BJ58" s="51">
        <f>AVERAGE(BJ5:BJ54)</f>
        <v>3.44</v>
      </c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>
        <f>AVERAGE(BU5:BU54)</f>
        <v>4.6334</v>
      </c>
      <c r="BV58" s="51"/>
      <c r="BW58" s="51"/>
      <c r="BX58" s="51"/>
      <c r="BY58" s="51"/>
      <c r="BZ58" s="51"/>
      <c r="CA58" s="51"/>
      <c r="CB58" s="51"/>
      <c r="CC58" s="51"/>
      <c r="CD58" s="51"/>
      <c r="CE58" s="51"/>
      <c r="CF58" s="51">
        <f t="shared" ref="CF58:CL58" si="38">AVERAGE(CF5:CF54)</f>
        <v>5.727</v>
      </c>
      <c r="CG58" s="51"/>
      <c r="CH58" s="51">
        <f t="shared" si="38"/>
        <v>1.28</v>
      </c>
      <c r="CI58" s="51">
        <f t="shared" si="38"/>
        <v>1.12</v>
      </c>
      <c r="CJ58" s="51">
        <f t="shared" si="38"/>
        <v>4.88</v>
      </c>
      <c r="CK58" s="51">
        <f t="shared" si="38"/>
        <v>6.3</v>
      </c>
      <c r="CL58" s="51">
        <f t="shared" si="38"/>
        <v>4.4</v>
      </c>
      <c r="CM58" s="51"/>
      <c r="CN58" s="51"/>
      <c r="CO58" s="51"/>
      <c r="CP58" s="51"/>
      <c r="CQ58" s="51"/>
      <c r="CR58" s="51"/>
      <c r="CS58" s="51"/>
      <c r="CT58" s="51"/>
      <c r="CU58" s="51"/>
      <c r="CV58" s="51"/>
      <c r="CW58" s="104">
        <f>AVERAGE(CW5:CW54)</f>
        <v>6.1731</v>
      </c>
      <c r="CX58" s="51"/>
      <c r="CY58" s="51"/>
      <c r="CZ58" s="51"/>
      <c r="DA58" s="51"/>
      <c r="DB58" s="51"/>
      <c r="DC58" s="51"/>
      <c r="DD58" s="51"/>
      <c r="DE58" s="51"/>
      <c r="DF58" s="51"/>
      <c r="DG58" s="51"/>
      <c r="DH58" s="51">
        <f>AVERAGE(DH5:DH54)</f>
        <v>4.914</v>
      </c>
      <c r="DI58" s="51"/>
      <c r="DJ58" s="51"/>
      <c r="DK58" s="51"/>
      <c r="DL58" s="51"/>
      <c r="DM58" s="51"/>
      <c r="DN58" s="51"/>
      <c r="DO58" s="51"/>
      <c r="DP58" s="51"/>
      <c r="DQ58" s="51"/>
      <c r="DR58" s="51"/>
      <c r="DS58" s="104">
        <f>AVERAGE(DS5:DS54)</f>
        <v>6.0864</v>
      </c>
      <c r="DT58" s="51"/>
      <c r="DU58" s="51"/>
      <c r="DV58" s="51"/>
      <c r="DW58" s="51"/>
      <c r="DX58" s="51"/>
      <c r="DY58" s="51">
        <f>AVERAGE(DY5:DY54)</f>
        <v>6.48</v>
      </c>
      <c r="DZ58" s="51"/>
      <c r="EA58" s="51"/>
      <c r="EB58" s="51"/>
      <c r="EC58" s="51"/>
      <c r="ED58" s="51"/>
      <c r="EE58" s="51">
        <f>AVERAGE(EE5:EE54)</f>
        <v>76.8288773726526</v>
      </c>
      <c r="EF58" s="51"/>
      <c r="EG58" s="51"/>
      <c r="EH58" s="51"/>
      <c r="EI58" s="51"/>
      <c r="EJ58" s="51"/>
      <c r="EK58" s="51">
        <f>AVERAGE(EK5:EK54)</f>
        <v>45.672</v>
      </c>
      <c r="EL58" s="51"/>
      <c r="EM58" s="51"/>
      <c r="EN58" s="51"/>
      <c r="EO58" s="51"/>
      <c r="EP58" s="51"/>
      <c r="EQ58" s="51"/>
      <c r="ER58" s="119">
        <f>AVERAGE(ER5:ER54)</f>
        <v>2.44972</v>
      </c>
      <c r="ES58" s="119">
        <f t="shared" ref="ES58:EV58" si="39">AVERAGE(ES5:ES54)</f>
        <v>97.9888</v>
      </c>
      <c r="ET58" s="119">
        <f t="shared" si="39"/>
        <v>59.4302021313654</v>
      </c>
      <c r="EU58" s="119">
        <f t="shared" si="39"/>
        <v>29.7151010656827</v>
      </c>
      <c r="EV58" s="119">
        <f t="shared" si="39"/>
        <v>48.9944</v>
      </c>
      <c r="EW58" s="119"/>
      <c r="EX58" s="51">
        <f t="shared" si="36"/>
        <v>60.6499948273327</v>
      </c>
      <c r="EY58" s="51"/>
      <c r="EZ58" s="51">
        <f>AVERAGE(EZ5:EZ54)</f>
        <v>1</v>
      </c>
      <c r="FA58" s="51">
        <f>AVERAGE(FA5:FA54)</f>
        <v>1</v>
      </c>
      <c r="FB58" s="51">
        <f>AVERAGE(FB5:FB54)</f>
        <v>1.48</v>
      </c>
      <c r="FC58" s="51"/>
      <c r="FD58" s="104">
        <f>AVERAGE(FD5:FD54)</f>
        <v>6.45</v>
      </c>
      <c r="FE58" s="51"/>
      <c r="FF58" s="104">
        <f>AVERAGE(FF5:FF54)</f>
        <v>2.35</v>
      </c>
      <c r="FG58" s="104">
        <f t="shared" ref="FG58:FH58" si="40">AVERAGE(FG5:FG54)</f>
        <v>2.34</v>
      </c>
      <c r="FH58" s="104">
        <f t="shared" si="40"/>
        <v>1.60115021263888</v>
      </c>
      <c r="FI58" s="137"/>
    </row>
    <row r="59" spans="1:165">
      <c r="A59" s="41"/>
      <c r="B59" s="42"/>
      <c r="C59" s="42"/>
      <c r="D59" s="43"/>
      <c r="E59" s="43"/>
      <c r="F59" s="43"/>
      <c r="G59" s="41"/>
      <c r="H59" s="41"/>
      <c r="I59" s="50"/>
      <c r="J59" s="50"/>
      <c r="K59" s="50"/>
      <c r="L59" s="52"/>
      <c r="M59" s="51">
        <f>STDEV(M5:M54)</f>
        <v>5.33088804487008</v>
      </c>
      <c r="N59" s="51"/>
      <c r="O59" s="51">
        <f>STDEV(O5:O54)</f>
        <v>4.0770637693801</v>
      </c>
      <c r="P59" s="51"/>
      <c r="Q59" s="51">
        <f>STDEV(Q5:Q54)</f>
        <v>4.85899124493627</v>
      </c>
      <c r="R59" s="51">
        <f>STDEV(R5:R54)</f>
        <v>4.26801105520439</v>
      </c>
      <c r="S59" s="51">
        <f>STDEV(S5:S54)</f>
        <v>4.67193094721125</v>
      </c>
      <c r="T59" s="51">
        <f>STDEV(T5:T54)</f>
        <v>0.701019665507732</v>
      </c>
      <c r="U59" s="51">
        <f>STDEV(U5:U54)</f>
        <v>0.202030508910442</v>
      </c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>
        <f>STDEV(AF5:AF54)</f>
        <v>1.25530547546588</v>
      </c>
      <c r="AG59" s="51">
        <f>STDEV(AG5:AG54)</f>
        <v>0.370328039909021</v>
      </c>
      <c r="AH59" s="51">
        <f>STDEV(AH5:AH54)</f>
        <v>0.197948663722158</v>
      </c>
      <c r="AI59" s="51">
        <f>STDEV(AI5:AI54)</f>
        <v>0.751596939312338</v>
      </c>
      <c r="AJ59" s="51">
        <f>STDEV(AJ5:AJ54)</f>
        <v>0.451753951452626</v>
      </c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>
        <f>STDEV(AU5:AU54)</f>
        <v>10.3823690820112</v>
      </c>
      <c r="AV59" s="51">
        <f>STDEV(AV5:AV54)</f>
        <v>0</v>
      </c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>
        <f>STDEV(BH5:BH54)</f>
        <v>9.54174587199398</v>
      </c>
      <c r="BI59" s="51">
        <f>STDEV(BI5:BI54)</f>
        <v>0.49856938190329</v>
      </c>
      <c r="BJ59" s="51">
        <f>STDEV(BJ5:BJ54)</f>
        <v>1.90766445515698</v>
      </c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>
        <f>STDEV(BU5:BU54)</f>
        <v>0.730042240880211</v>
      </c>
      <c r="BV59" s="51"/>
      <c r="BW59" s="51"/>
      <c r="BX59" s="51"/>
      <c r="BY59" s="51"/>
      <c r="BZ59" s="51"/>
      <c r="CA59" s="51"/>
      <c r="CB59" s="51"/>
      <c r="CC59" s="51"/>
      <c r="CD59" s="51"/>
      <c r="CE59" s="51"/>
      <c r="CF59" s="51">
        <f t="shared" ref="CF59:CL59" si="41">STDEV(CF5:CF54)</f>
        <v>1.45405871088271</v>
      </c>
      <c r="CG59" s="51"/>
      <c r="CH59" s="51">
        <f t="shared" si="41"/>
        <v>0.701019665507731</v>
      </c>
      <c r="CI59" s="51">
        <f t="shared" si="41"/>
        <v>0.435187034620795</v>
      </c>
      <c r="CJ59" s="51">
        <f t="shared" si="41"/>
        <v>0.593845991166472</v>
      </c>
      <c r="CK59" s="51">
        <f t="shared" si="41"/>
        <v>1.75254916376933</v>
      </c>
      <c r="CL59" s="51">
        <f t="shared" si="41"/>
        <v>1.35526185435788</v>
      </c>
      <c r="CM59" s="51"/>
      <c r="CN59" s="51"/>
      <c r="CO59" s="51"/>
      <c r="CP59" s="51"/>
      <c r="CQ59" s="51"/>
      <c r="CR59" s="51"/>
      <c r="CS59" s="51"/>
      <c r="CT59" s="51"/>
      <c r="CU59" s="51"/>
      <c r="CV59" s="51"/>
      <c r="CW59" s="51">
        <f>STDEV(CW5:CW54)</f>
        <v>1.14200990470703</v>
      </c>
      <c r="CX59" s="51"/>
      <c r="CY59" s="51"/>
      <c r="CZ59" s="51"/>
      <c r="DA59" s="51"/>
      <c r="DB59" s="51"/>
      <c r="DC59" s="51"/>
      <c r="DD59" s="51"/>
      <c r="DE59" s="51"/>
      <c r="DF59" s="51"/>
      <c r="DG59" s="51"/>
      <c r="DH59" s="51">
        <f>STDEV(DH5:DH54)</f>
        <v>2.81105761199574</v>
      </c>
      <c r="DI59" s="51"/>
      <c r="DJ59" s="51"/>
      <c r="DK59" s="51"/>
      <c r="DL59" s="51"/>
      <c r="DM59" s="51"/>
      <c r="DN59" s="51"/>
      <c r="DO59" s="51"/>
      <c r="DP59" s="51"/>
      <c r="DQ59" s="51"/>
      <c r="DR59" s="51"/>
      <c r="DS59" s="51">
        <f>STDEV(DS5:DS54)</f>
        <v>1.35414670775452</v>
      </c>
      <c r="DT59" s="51"/>
      <c r="DU59" s="51"/>
      <c r="DV59" s="51"/>
      <c r="DW59" s="51"/>
      <c r="DX59" s="51"/>
      <c r="DY59" s="51">
        <f>STDEV(DY5:DY54)</f>
        <v>7.62562811063014</v>
      </c>
      <c r="DZ59" s="51"/>
      <c r="EA59" s="51"/>
      <c r="EB59" s="51"/>
      <c r="EC59" s="51"/>
      <c r="ED59" s="51"/>
      <c r="EE59" s="51">
        <f>STDEV(EE5:EE54)</f>
        <v>11.0639850842355</v>
      </c>
      <c r="EF59" s="51"/>
      <c r="EG59" s="51"/>
      <c r="EH59" s="51"/>
      <c r="EI59" s="51"/>
      <c r="EJ59" s="51"/>
      <c r="EK59" s="51">
        <f>STDEV(EK5:EK54)</f>
        <v>39.28511708637</v>
      </c>
      <c r="EL59" s="51"/>
      <c r="EM59" s="51"/>
      <c r="EN59" s="51"/>
      <c r="EO59" s="51"/>
      <c r="EP59" s="51"/>
      <c r="EQ59" s="51"/>
      <c r="ER59" s="119">
        <f>STDEV(ER5:ER54)</f>
        <v>0.800608545076168</v>
      </c>
      <c r="ES59" s="119">
        <f t="shared" ref="ES59:EV59" si="42">STDEV(ES5:ES54)</f>
        <v>32.0243418030468</v>
      </c>
      <c r="ET59" s="119">
        <f t="shared" si="42"/>
        <v>19.3191289003403</v>
      </c>
      <c r="EU59" s="119">
        <f t="shared" si="42"/>
        <v>9.65956445017016</v>
      </c>
      <c r="EV59" s="119">
        <f t="shared" si="42"/>
        <v>16.0121709015234</v>
      </c>
      <c r="EW59" s="119"/>
      <c r="EX59" s="51"/>
      <c r="EY59" s="51"/>
      <c r="EZ59" s="51">
        <f>STDEV(EZ5:EZ54)</f>
        <v>0</v>
      </c>
      <c r="FA59" s="51">
        <f>STDEV(FA5:FA54)</f>
        <v>0</v>
      </c>
      <c r="FB59" s="51">
        <f>STDEV(FB5:FB54)</f>
        <v>0.8628382211738</v>
      </c>
      <c r="FC59" s="51"/>
      <c r="FD59" s="104">
        <f>STDEV(FD5:FD54)</f>
        <v>7.14446410495138</v>
      </c>
      <c r="FE59" s="51"/>
      <c r="FF59" s="104">
        <f>STDEV(FF5:FF54)</f>
        <v>5.01044826704504</v>
      </c>
      <c r="FG59" s="104">
        <f t="shared" ref="FG59:FH59" si="43">STDEV(FG5:FG54)</f>
        <v>2.70003779263044</v>
      </c>
      <c r="FH59" s="104">
        <f t="shared" si="43"/>
        <v>2.11793989488416</v>
      </c>
      <c r="FI59" s="137"/>
    </row>
    <row r="60" spans="1:165">
      <c r="A60" s="41"/>
      <c r="B60" s="42"/>
      <c r="C60" s="42"/>
      <c r="D60" s="43"/>
      <c r="E60" s="43"/>
      <c r="F60" s="43"/>
      <c r="G60" s="41"/>
      <c r="H60" s="41"/>
      <c r="I60" s="50"/>
      <c r="J60" s="50"/>
      <c r="K60" s="50"/>
      <c r="L60" s="52"/>
      <c r="M60" s="51">
        <f>M59/M58*100</f>
        <v>11.8728018816706</v>
      </c>
      <c r="N60" s="51"/>
      <c r="O60" s="51">
        <f t="shared" ref="O60:BU60" si="44">O59/O58*100</f>
        <v>4.12241028248746</v>
      </c>
      <c r="P60" s="51"/>
      <c r="Q60" s="51">
        <f t="shared" si="44"/>
        <v>26.522877974543</v>
      </c>
      <c r="R60" s="51">
        <f t="shared" si="44"/>
        <v>3.64102632247432</v>
      </c>
      <c r="S60" s="51">
        <f t="shared" si="44"/>
        <v>3.14905024751365</v>
      </c>
      <c r="T60" s="51">
        <f t="shared" si="44"/>
        <v>21.3725507776748</v>
      </c>
      <c r="U60" s="51">
        <f t="shared" si="44"/>
        <v>10.1015254455221</v>
      </c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>
        <f t="shared" si="44"/>
        <v>13.2388259382607</v>
      </c>
      <c r="AG60" s="51">
        <f t="shared" si="44"/>
        <v>13.0397197151064</v>
      </c>
      <c r="AH60" s="51">
        <f t="shared" si="44"/>
        <v>4.99870362934741</v>
      </c>
      <c r="AI60" s="51">
        <f t="shared" si="44"/>
        <v>36.1344682361701</v>
      </c>
      <c r="AJ60" s="51">
        <f t="shared" si="44"/>
        <v>37.6461626210521</v>
      </c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>
        <f t="shared" si="44"/>
        <v>24.327215619315</v>
      </c>
      <c r="AV60" s="51">
        <f t="shared" si="44"/>
        <v>0</v>
      </c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>
        <f t="shared" si="44"/>
        <v>112.626839848843</v>
      </c>
      <c r="BI60" s="51">
        <f t="shared" si="44"/>
        <v>35.1105198523444</v>
      </c>
      <c r="BJ60" s="51">
        <f t="shared" si="44"/>
        <v>55.4553620685169</v>
      </c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>
        <f t="shared" si="44"/>
        <v>15.7560806509305</v>
      </c>
      <c r="BV60" s="51"/>
      <c r="BW60" s="51"/>
      <c r="BX60" s="51"/>
      <c r="BY60" s="51"/>
      <c r="BZ60" s="51"/>
      <c r="CA60" s="51"/>
      <c r="CB60" s="51"/>
      <c r="CC60" s="51"/>
      <c r="CD60" s="51"/>
      <c r="CE60" s="51"/>
      <c r="CF60" s="51">
        <f t="shared" ref="CF60:EK60" si="45">CF59/CF58*100</f>
        <v>25.3895357234627</v>
      </c>
      <c r="CG60" s="51"/>
      <c r="CH60" s="51">
        <f t="shared" si="45"/>
        <v>54.7671613677915</v>
      </c>
      <c r="CI60" s="51">
        <f t="shared" si="45"/>
        <v>38.8559852339995</v>
      </c>
      <c r="CJ60" s="51">
        <f t="shared" si="45"/>
        <v>12.1689752288211</v>
      </c>
      <c r="CK60" s="51">
        <f t="shared" si="45"/>
        <v>27.8182406947512</v>
      </c>
      <c r="CL60" s="51">
        <f t="shared" si="45"/>
        <v>30.8014057808608</v>
      </c>
      <c r="CM60" s="51"/>
      <c r="CN60" s="51"/>
      <c r="CO60" s="51"/>
      <c r="CP60" s="51"/>
      <c r="CQ60" s="51"/>
      <c r="CR60" s="51"/>
      <c r="CS60" s="51"/>
      <c r="CT60" s="51"/>
      <c r="CU60" s="51"/>
      <c r="CV60" s="51"/>
      <c r="CW60" s="51">
        <f t="shared" si="45"/>
        <v>18.4997797655477</v>
      </c>
      <c r="CX60" s="51"/>
      <c r="CY60" s="51"/>
      <c r="CZ60" s="51"/>
      <c r="DA60" s="51"/>
      <c r="DB60" s="51"/>
      <c r="DC60" s="51"/>
      <c r="DD60" s="51"/>
      <c r="DE60" s="51"/>
      <c r="DF60" s="51"/>
      <c r="DG60" s="51"/>
      <c r="DH60" s="51">
        <f t="shared" si="45"/>
        <v>57.2050796091929</v>
      </c>
      <c r="DI60" s="51"/>
      <c r="DJ60" s="51"/>
      <c r="DK60" s="51"/>
      <c r="DL60" s="51"/>
      <c r="DM60" s="51"/>
      <c r="DN60" s="51"/>
      <c r="DO60" s="51"/>
      <c r="DP60" s="51"/>
      <c r="DQ60" s="51"/>
      <c r="DR60" s="51"/>
      <c r="DS60" s="51">
        <f t="shared" si="45"/>
        <v>22.2487300827175</v>
      </c>
      <c r="DT60" s="51"/>
      <c r="DU60" s="51"/>
      <c r="DV60" s="51"/>
      <c r="DW60" s="51"/>
      <c r="DX60" s="51"/>
      <c r="DY60" s="51">
        <f t="shared" si="45"/>
        <v>117.6794461517</v>
      </c>
      <c r="DZ60" s="51"/>
      <c r="EA60" s="51"/>
      <c r="EB60" s="51"/>
      <c r="EC60" s="51"/>
      <c r="ED60" s="51"/>
      <c r="EE60" s="51">
        <f t="shared" si="45"/>
        <v>14.4008157643259</v>
      </c>
      <c r="EF60" s="51"/>
      <c r="EG60" s="51"/>
      <c r="EH60" s="51"/>
      <c r="EI60" s="51"/>
      <c r="EJ60" s="51"/>
      <c r="EK60" s="51">
        <f t="shared" si="45"/>
        <v>86.0157582027718</v>
      </c>
      <c r="EL60" s="51"/>
      <c r="EM60" s="51"/>
      <c r="EN60" s="51"/>
      <c r="EO60" s="51"/>
      <c r="EP60" s="51"/>
      <c r="EQ60" s="51"/>
      <c r="ER60" s="119">
        <f t="shared" ref="ER60:FH60" si="46">ER59/ER58*100</f>
        <v>32.6816348430093</v>
      </c>
      <c r="ES60" s="119">
        <f t="shared" si="46"/>
        <v>32.6816348430094</v>
      </c>
      <c r="ET60" s="119">
        <f t="shared" si="46"/>
        <v>32.5072576021819</v>
      </c>
      <c r="EU60" s="119">
        <f t="shared" si="46"/>
        <v>32.5072576021819</v>
      </c>
      <c r="EV60" s="119">
        <f t="shared" si="46"/>
        <v>32.6816348430094</v>
      </c>
      <c r="EW60" s="119"/>
      <c r="EX60" s="51"/>
      <c r="EY60" s="51"/>
      <c r="EZ60" s="51">
        <f t="shared" si="46"/>
        <v>0</v>
      </c>
      <c r="FA60" s="51">
        <f t="shared" si="46"/>
        <v>0</v>
      </c>
      <c r="FB60" s="51">
        <f t="shared" si="46"/>
        <v>58.2998798090405</v>
      </c>
      <c r="FC60" s="51"/>
      <c r="FD60" s="104">
        <f t="shared" si="46"/>
        <v>110.766885348083</v>
      </c>
      <c r="FE60" s="51"/>
      <c r="FF60" s="104">
        <f t="shared" si="46"/>
        <v>213.210564555108</v>
      </c>
      <c r="FG60" s="104">
        <f t="shared" si="46"/>
        <v>115.386230454292</v>
      </c>
      <c r="FH60" s="104">
        <f t="shared" si="46"/>
        <v>132.276152366338</v>
      </c>
      <c r="FI60" s="137"/>
    </row>
    <row r="61" ht="16.5" spans="12:21">
      <c r="L61"/>
      <c r="M61"/>
      <c r="T61" s="58"/>
      <c r="U61" s="58"/>
    </row>
    <row r="62" spans="12:164">
      <c r="L62"/>
      <c r="M62" s="53" t="s">
        <v>197</v>
      </c>
      <c r="O62" s="54" t="s">
        <v>197</v>
      </c>
      <c r="Q62" s="59" t="s">
        <v>197</v>
      </c>
      <c r="R62" s="60" t="s">
        <v>197</v>
      </c>
      <c r="S62" s="60"/>
      <c r="T62" s="61" t="s">
        <v>197</v>
      </c>
      <c r="U62" s="58" t="s">
        <v>197</v>
      </c>
      <c r="W62" s="62" t="s">
        <v>198</v>
      </c>
      <c r="X62" s="62" t="s">
        <v>199</v>
      </c>
      <c r="AB62" s="66" t="s">
        <v>198</v>
      </c>
      <c r="AC62" s="66" t="s">
        <v>199</v>
      </c>
      <c r="AG62" s="61" t="s">
        <v>197</v>
      </c>
      <c r="AH62" s="74" t="s">
        <v>197</v>
      </c>
      <c r="AI62" s="75" t="s">
        <v>197</v>
      </c>
      <c r="AJ62" s="76" t="s">
        <v>197</v>
      </c>
      <c r="AU62" s="19" t="s">
        <v>200</v>
      </c>
      <c r="AV62" s="58"/>
      <c r="AW62" s="85" t="s">
        <v>198</v>
      </c>
      <c r="AX62" s="85" t="s">
        <v>199</v>
      </c>
      <c r="BE62" s="80" t="s">
        <v>198</v>
      </c>
      <c r="BF62" s="80" t="s">
        <v>199</v>
      </c>
      <c r="BH62" s="23" t="s">
        <v>197</v>
      </c>
      <c r="BI62" s="76" t="s">
        <v>197</v>
      </c>
      <c r="BJ62" s="61" t="s">
        <v>197</v>
      </c>
      <c r="BL62" s="66" t="s">
        <v>198</v>
      </c>
      <c r="BM62" s="66" t="s">
        <v>199</v>
      </c>
      <c r="BR62" s="85" t="s">
        <v>198</v>
      </c>
      <c r="BS62" s="85" t="s">
        <v>199</v>
      </c>
      <c r="BU62" s="23" t="s">
        <v>197</v>
      </c>
      <c r="CB62" s="85" t="s">
        <v>198</v>
      </c>
      <c r="CC62" s="85" t="s">
        <v>199</v>
      </c>
      <c r="CF62" s="92" t="s">
        <v>197</v>
      </c>
      <c r="CG62" s="92"/>
      <c r="CH62" s="61" t="s">
        <v>197</v>
      </c>
      <c r="CI62" s="74" t="s">
        <v>197</v>
      </c>
      <c r="CJ62" s="93" t="s">
        <v>197</v>
      </c>
      <c r="CK62" s="97" t="s">
        <v>197</v>
      </c>
      <c r="CL62" s="53" t="s">
        <v>197</v>
      </c>
      <c r="CN62" s="98" t="s">
        <v>198</v>
      </c>
      <c r="CO62" s="98" t="s">
        <v>199</v>
      </c>
      <c r="CW62" s="24" t="s">
        <v>197</v>
      </c>
      <c r="CX62" s="85" t="s">
        <v>198</v>
      </c>
      <c r="CY62" s="85" t="s">
        <v>199</v>
      </c>
      <c r="DH62" s="16" t="s">
        <v>197</v>
      </c>
      <c r="DI62" s="85" t="s">
        <v>198</v>
      </c>
      <c r="DJ62" s="85" t="s">
        <v>199</v>
      </c>
      <c r="DS62" s="16" t="s">
        <v>197</v>
      </c>
      <c r="DT62" s="85" t="s">
        <v>198</v>
      </c>
      <c r="DU62" s="85" t="s">
        <v>199</v>
      </c>
      <c r="EE62" s="16" t="s">
        <v>197</v>
      </c>
      <c r="EF62" s="85" t="s">
        <v>198</v>
      </c>
      <c r="EG62" s="85" t="s">
        <v>199</v>
      </c>
      <c r="EK62" s="16" t="s">
        <v>197</v>
      </c>
      <c r="EM62" s="85" t="s">
        <v>198</v>
      </c>
      <c r="EN62" s="85" t="s">
        <v>199</v>
      </c>
      <c r="ER62" s="16" t="s">
        <v>197</v>
      </c>
      <c r="EV62" s="26" t="s">
        <v>201</v>
      </c>
      <c r="EX62" s="85" t="s">
        <v>198</v>
      </c>
      <c r="EY62" s="85" t="s">
        <v>199</v>
      </c>
      <c r="FB62" s="27" t="s">
        <v>197</v>
      </c>
      <c r="FD62" s="16" t="s">
        <v>197</v>
      </c>
      <c r="FF62" s="16" t="s">
        <v>197</v>
      </c>
      <c r="FH62" s="19" t="s">
        <v>197</v>
      </c>
    </row>
    <row r="63" ht="16.5" spans="12:164">
      <c r="L63"/>
      <c r="M63" s="55">
        <v>45</v>
      </c>
      <c r="O63" s="54">
        <v>100</v>
      </c>
      <c r="Q63" s="59">
        <v>15</v>
      </c>
      <c r="R63" s="60">
        <v>120</v>
      </c>
      <c r="S63" s="60"/>
      <c r="T63" s="63">
        <v>1</v>
      </c>
      <c r="U63" s="19">
        <v>1</v>
      </c>
      <c r="W63" s="64">
        <v>120</v>
      </c>
      <c r="X63" s="64">
        <v>37</v>
      </c>
      <c r="AB63" s="67">
        <v>1</v>
      </c>
      <c r="AC63" s="67">
        <v>0</v>
      </c>
      <c r="AG63" s="77">
        <v>1</v>
      </c>
      <c r="AH63" s="78">
        <v>1</v>
      </c>
      <c r="AI63" s="60">
        <v>1</v>
      </c>
      <c r="AJ63" s="79">
        <v>1</v>
      </c>
      <c r="AU63" s="19">
        <v>30</v>
      </c>
      <c r="AW63">
        <v>30</v>
      </c>
      <c r="AX63">
        <v>7</v>
      </c>
      <c r="BE63" s="89">
        <v>1</v>
      </c>
      <c r="BF63" s="89">
        <v>29</v>
      </c>
      <c r="BH63" s="23">
        <v>8</v>
      </c>
      <c r="BI63" s="79">
        <v>1</v>
      </c>
      <c r="BJ63" s="63">
        <v>1</v>
      </c>
      <c r="BL63" s="67">
        <v>1</v>
      </c>
      <c r="BM63" s="67">
        <v>13</v>
      </c>
      <c r="BN63" s="19">
        <f>BM63/50%</f>
        <v>26</v>
      </c>
      <c r="BR63">
        <v>4</v>
      </c>
      <c r="BS63">
        <v>11</v>
      </c>
      <c r="BU63" s="23">
        <v>4</v>
      </c>
      <c r="CB63">
        <v>4</v>
      </c>
      <c r="CC63">
        <v>6</v>
      </c>
      <c r="CF63" s="23">
        <v>4</v>
      </c>
      <c r="CH63" s="94">
        <v>1</v>
      </c>
      <c r="CI63" s="95">
        <v>1</v>
      </c>
      <c r="CJ63" s="96">
        <v>1</v>
      </c>
      <c r="CK63" s="99">
        <v>1</v>
      </c>
      <c r="CL63" s="100">
        <v>3</v>
      </c>
      <c r="CN63" s="101">
        <v>1</v>
      </c>
      <c r="CO63" s="101">
        <v>0</v>
      </c>
      <c r="CW63" s="24">
        <v>5</v>
      </c>
      <c r="CX63">
        <v>5</v>
      </c>
      <c r="CY63">
        <v>5</v>
      </c>
      <c r="DH63" s="16">
        <v>3</v>
      </c>
      <c r="DI63">
        <v>3</v>
      </c>
      <c r="DJ63">
        <v>21</v>
      </c>
      <c r="DS63" s="16">
        <v>4</v>
      </c>
      <c r="DT63">
        <v>4</v>
      </c>
      <c r="DU63">
        <v>2</v>
      </c>
      <c r="EE63" s="16">
        <v>50</v>
      </c>
      <c r="EF63">
        <v>50</v>
      </c>
      <c r="EG63">
        <v>1</v>
      </c>
      <c r="EK63" s="16">
        <v>15</v>
      </c>
      <c r="EM63">
        <v>15</v>
      </c>
      <c r="EN63">
        <v>5</v>
      </c>
      <c r="ER63" s="16">
        <v>2</v>
      </c>
      <c r="EV63" s="26">
        <v>30</v>
      </c>
      <c r="EX63">
        <v>30</v>
      </c>
      <c r="EY63">
        <v>24</v>
      </c>
      <c r="FB63" s="27">
        <v>1</v>
      </c>
      <c r="FD63" s="16">
        <v>0</v>
      </c>
      <c r="FF63" s="16">
        <v>0</v>
      </c>
      <c r="FH63" s="19">
        <v>0</v>
      </c>
    </row>
    <row r="64" ht="16.5" spans="12:164">
      <c r="L64"/>
      <c r="M64" s="55">
        <v>50</v>
      </c>
      <c r="O64" s="54">
        <v>107</v>
      </c>
      <c r="Q64" s="59">
        <v>25</v>
      </c>
      <c r="R64" s="60">
        <v>130</v>
      </c>
      <c r="S64" s="60"/>
      <c r="T64" s="63">
        <v>3</v>
      </c>
      <c r="U64" s="19">
        <v>2</v>
      </c>
      <c r="W64" s="64">
        <v>130</v>
      </c>
      <c r="X64" s="64">
        <v>13</v>
      </c>
      <c r="AB64" s="67">
        <v>2</v>
      </c>
      <c r="AC64" s="67">
        <v>8</v>
      </c>
      <c r="AG64" s="77">
        <v>2</v>
      </c>
      <c r="AH64" s="78">
        <v>2</v>
      </c>
      <c r="AI64" s="60">
        <v>2</v>
      </c>
      <c r="AJ64" s="79">
        <v>2</v>
      </c>
      <c r="AL64" s="80" t="s">
        <v>198</v>
      </c>
      <c r="AM64" s="80" t="s">
        <v>199</v>
      </c>
      <c r="AU64" s="19">
        <v>45</v>
      </c>
      <c r="AW64">
        <v>45</v>
      </c>
      <c r="AX64">
        <v>22</v>
      </c>
      <c r="BE64" s="89">
        <v>2</v>
      </c>
      <c r="BF64" s="89">
        <v>21</v>
      </c>
      <c r="BH64" s="23">
        <v>15</v>
      </c>
      <c r="BI64" s="79">
        <v>2</v>
      </c>
      <c r="BJ64" s="63">
        <v>3</v>
      </c>
      <c r="BL64" s="67">
        <v>3</v>
      </c>
      <c r="BM64" s="67">
        <v>18</v>
      </c>
      <c r="BN64" s="19">
        <f t="shared" ref="BN64:BN67" si="47">BM64/50%</f>
        <v>36</v>
      </c>
      <c r="BR64">
        <v>5</v>
      </c>
      <c r="BS64">
        <v>22</v>
      </c>
      <c r="BU64" s="23">
        <v>5</v>
      </c>
      <c r="CB64">
        <v>6</v>
      </c>
      <c r="CC64">
        <v>19</v>
      </c>
      <c r="CF64" s="23">
        <v>6</v>
      </c>
      <c r="CH64" s="94">
        <v>2</v>
      </c>
      <c r="CI64" s="95">
        <v>2</v>
      </c>
      <c r="CJ64" s="96">
        <v>2</v>
      </c>
      <c r="CK64" s="99">
        <v>2</v>
      </c>
      <c r="CL64" s="100">
        <v>5</v>
      </c>
      <c r="CN64" s="101">
        <v>2</v>
      </c>
      <c r="CO64" s="101">
        <v>2</v>
      </c>
      <c r="CW64" s="24">
        <v>7</v>
      </c>
      <c r="CX64">
        <v>7</v>
      </c>
      <c r="CY64">
        <v>34</v>
      </c>
      <c r="DH64" s="16">
        <v>7</v>
      </c>
      <c r="DI64">
        <v>7</v>
      </c>
      <c r="DJ64">
        <v>15</v>
      </c>
      <c r="DS64" s="16">
        <v>6</v>
      </c>
      <c r="DT64">
        <v>6</v>
      </c>
      <c r="DU64">
        <v>21</v>
      </c>
      <c r="EE64" s="16">
        <v>75</v>
      </c>
      <c r="EF64">
        <v>75</v>
      </c>
      <c r="EG64">
        <v>16</v>
      </c>
      <c r="EK64" s="16">
        <v>30</v>
      </c>
      <c r="EM64">
        <v>30</v>
      </c>
      <c r="EN64">
        <v>19</v>
      </c>
      <c r="ER64" s="16">
        <v>2.5</v>
      </c>
      <c r="EV64" s="26">
        <v>55</v>
      </c>
      <c r="EX64">
        <v>55</v>
      </c>
      <c r="EY64">
        <v>26</v>
      </c>
      <c r="FB64" s="27">
        <v>3</v>
      </c>
      <c r="FD64" s="16">
        <v>15</v>
      </c>
      <c r="FF64" s="16">
        <v>15</v>
      </c>
      <c r="FH64" s="19">
        <v>9</v>
      </c>
    </row>
    <row r="65" ht="16.5" spans="9:162">
      <c r="I65" s="138"/>
      <c r="J65" s="138"/>
      <c r="K65" s="138"/>
      <c r="L65" s="138"/>
      <c r="M65" s="55">
        <v>58</v>
      </c>
      <c r="Q65" s="59">
        <v>32</v>
      </c>
      <c r="R65" s="60"/>
      <c r="S65" s="60"/>
      <c r="T65" s="63">
        <v>5</v>
      </c>
      <c r="U65" s="19">
        <v>3</v>
      </c>
      <c r="W65" s="143" t="s">
        <v>202</v>
      </c>
      <c r="X65" s="143">
        <v>0</v>
      </c>
      <c r="AB65" s="67">
        <v>3</v>
      </c>
      <c r="AC65" s="67">
        <v>42</v>
      </c>
      <c r="AD65" s="145" t="s">
        <v>198</v>
      </c>
      <c r="AE65" s="145" t="s">
        <v>199</v>
      </c>
      <c r="AG65" s="77">
        <v>3</v>
      </c>
      <c r="AH65" s="78">
        <v>3</v>
      </c>
      <c r="AI65" s="60">
        <v>3</v>
      </c>
      <c r="AJ65" s="79">
        <v>3</v>
      </c>
      <c r="AL65" s="89">
        <v>1</v>
      </c>
      <c r="AM65" s="89">
        <v>41</v>
      </c>
      <c r="AU65" s="19">
        <v>67</v>
      </c>
      <c r="AW65">
        <v>67</v>
      </c>
      <c r="AX65">
        <v>21</v>
      </c>
      <c r="BE65" s="89">
        <v>3</v>
      </c>
      <c r="BF65" s="89">
        <v>0</v>
      </c>
      <c r="BH65" s="23">
        <v>74</v>
      </c>
      <c r="BI65" s="79">
        <v>3</v>
      </c>
      <c r="BJ65" s="63">
        <v>5</v>
      </c>
      <c r="BL65" s="67">
        <v>5</v>
      </c>
      <c r="BM65" s="67">
        <v>14</v>
      </c>
      <c r="BN65" s="19">
        <f t="shared" si="47"/>
        <v>28</v>
      </c>
      <c r="BR65">
        <v>6</v>
      </c>
      <c r="BS65">
        <v>17</v>
      </c>
      <c r="BU65" s="23">
        <v>6</v>
      </c>
      <c r="CB65">
        <v>10</v>
      </c>
      <c r="CC65">
        <v>25</v>
      </c>
      <c r="CF65" s="23">
        <v>10</v>
      </c>
      <c r="CH65" s="94">
        <v>3</v>
      </c>
      <c r="CI65" s="95">
        <v>3</v>
      </c>
      <c r="CJ65" s="96">
        <v>3</v>
      </c>
      <c r="CK65" s="99">
        <v>7</v>
      </c>
      <c r="CL65" s="100">
        <v>7</v>
      </c>
      <c r="CN65" s="101">
        <v>3</v>
      </c>
      <c r="CO65" s="101">
        <v>0</v>
      </c>
      <c r="CW65" s="24">
        <v>10</v>
      </c>
      <c r="CX65">
        <v>10</v>
      </c>
      <c r="CY65">
        <v>11</v>
      </c>
      <c r="DH65" s="16">
        <v>12</v>
      </c>
      <c r="DI65">
        <v>12</v>
      </c>
      <c r="DJ65">
        <v>14</v>
      </c>
      <c r="DS65" s="16">
        <v>8</v>
      </c>
      <c r="DT65">
        <v>8</v>
      </c>
      <c r="DU65">
        <v>26</v>
      </c>
      <c r="EE65" s="16">
        <v>100</v>
      </c>
      <c r="EF65">
        <v>100</v>
      </c>
      <c r="EG65">
        <v>33</v>
      </c>
      <c r="EK65" s="16">
        <v>234</v>
      </c>
      <c r="EM65">
        <v>234</v>
      </c>
      <c r="EN65">
        <v>25</v>
      </c>
      <c r="ER65" s="16">
        <v>5</v>
      </c>
      <c r="EX65" s="139" t="s">
        <v>202</v>
      </c>
      <c r="EY65" s="139">
        <v>0</v>
      </c>
      <c r="FA65" s="85" t="s">
        <v>198</v>
      </c>
      <c r="FB65" s="85" t="s">
        <v>199</v>
      </c>
      <c r="FD65" s="16">
        <v>30</v>
      </c>
      <c r="FF65" s="16">
        <v>34</v>
      </c>
    </row>
    <row r="66" ht="16.5" spans="9:165">
      <c r="I66" s="85"/>
      <c r="J66" s="85" t="s">
        <v>198</v>
      </c>
      <c r="K66" s="85"/>
      <c r="L66" s="85" t="s">
        <v>199</v>
      </c>
      <c r="M66" s="85"/>
      <c r="N66" s="85"/>
      <c r="O66" s="85" t="s">
        <v>199</v>
      </c>
      <c r="AB66" s="144" t="s">
        <v>202</v>
      </c>
      <c r="AC66" s="144">
        <v>0</v>
      </c>
      <c r="AD66" s="146">
        <v>1</v>
      </c>
      <c r="AE66" s="146">
        <v>0</v>
      </c>
      <c r="AH66" s="78">
        <v>4</v>
      </c>
      <c r="AI66" s="19"/>
      <c r="AJ66" s="19"/>
      <c r="AL66" s="89">
        <v>2</v>
      </c>
      <c r="AM66" s="89">
        <v>8</v>
      </c>
      <c r="AW66" s="139" t="s">
        <v>202</v>
      </c>
      <c r="AX66" s="139">
        <v>0</v>
      </c>
      <c r="BE66" s="89">
        <v>4</v>
      </c>
      <c r="BF66" s="89">
        <v>0</v>
      </c>
      <c r="BI66" s="79">
        <v>4</v>
      </c>
      <c r="BJ66" s="63">
        <v>7</v>
      </c>
      <c r="BL66" s="67">
        <v>7</v>
      </c>
      <c r="BM66" s="67">
        <v>5</v>
      </c>
      <c r="BN66" s="19">
        <f t="shared" si="47"/>
        <v>10</v>
      </c>
      <c r="BR66" s="139" t="s">
        <v>202</v>
      </c>
      <c r="BS66" s="139">
        <v>0</v>
      </c>
      <c r="CB66" s="139" t="s">
        <v>202</v>
      </c>
      <c r="CC66" s="139">
        <v>0</v>
      </c>
      <c r="CE66" s="66" t="s">
        <v>198</v>
      </c>
      <c r="CF66" s="66" t="s">
        <v>199</v>
      </c>
      <c r="CG66" s="66"/>
      <c r="CH66" s="145" t="s">
        <v>198</v>
      </c>
      <c r="CI66" s="145" t="s">
        <v>199</v>
      </c>
      <c r="CJ66" s="96">
        <v>4</v>
      </c>
      <c r="CK66" s="19"/>
      <c r="CL66" s="19"/>
      <c r="CN66" s="101">
        <v>4</v>
      </c>
      <c r="CO66" s="101">
        <v>0</v>
      </c>
      <c r="CX66" s="139" t="s">
        <v>202</v>
      </c>
      <c r="CY66" s="139">
        <v>0</v>
      </c>
      <c r="DI66" s="139" t="s">
        <v>202</v>
      </c>
      <c r="DJ66" s="139">
        <v>0</v>
      </c>
      <c r="DT66" s="139" t="s">
        <v>202</v>
      </c>
      <c r="DU66" s="139">
        <v>1</v>
      </c>
      <c r="EF66" s="139" t="s">
        <v>202</v>
      </c>
      <c r="EG66" s="139">
        <v>0</v>
      </c>
      <c r="EM66" s="139" t="s">
        <v>202</v>
      </c>
      <c r="EN66" s="139">
        <v>1</v>
      </c>
      <c r="EQ66" s="85" t="s">
        <v>198</v>
      </c>
      <c r="ER66" s="85" t="s">
        <v>199</v>
      </c>
      <c r="EX66" s="139"/>
      <c r="EZ66" s="27">
        <f>FB66/50</f>
        <v>0.76</v>
      </c>
      <c r="FA66">
        <v>1</v>
      </c>
      <c r="FB66">
        <v>38</v>
      </c>
      <c r="FD66" s="85" t="s">
        <v>198</v>
      </c>
      <c r="FE66" s="85" t="s">
        <v>199</v>
      </c>
      <c r="FF66" s="85" t="s">
        <v>198</v>
      </c>
      <c r="FG66" s="85" t="s">
        <v>199</v>
      </c>
      <c r="FH66" s="85" t="s">
        <v>198</v>
      </c>
      <c r="FI66" s="85" t="s">
        <v>199</v>
      </c>
    </row>
    <row r="67" ht="16.5" spans="2:165">
      <c r="B67" s="16"/>
      <c r="C67" s="16"/>
      <c r="D67" s="16"/>
      <c r="E67" s="16"/>
      <c r="F67" s="16"/>
      <c r="I67"/>
      <c r="J67">
        <v>45</v>
      </c>
      <c r="K67"/>
      <c r="L67">
        <v>27</v>
      </c>
      <c r="M67"/>
      <c r="N67"/>
      <c r="O67">
        <v>32</v>
      </c>
      <c r="Q67" s="66" t="s">
        <v>198</v>
      </c>
      <c r="R67" s="66"/>
      <c r="S67" s="66"/>
      <c r="T67" s="66" t="s">
        <v>199</v>
      </c>
      <c r="U67" s="85" t="s">
        <v>198</v>
      </c>
      <c r="V67" s="85" t="s">
        <v>199</v>
      </c>
      <c r="AD67" s="146">
        <v>2</v>
      </c>
      <c r="AE67" s="146">
        <v>0</v>
      </c>
      <c r="AH67" s="78">
        <v>5</v>
      </c>
      <c r="AI67" s="85" t="s">
        <v>198</v>
      </c>
      <c r="AJ67" s="85" t="s">
        <v>199</v>
      </c>
      <c r="AL67" s="89">
        <v>3</v>
      </c>
      <c r="AM67" s="89">
        <v>1</v>
      </c>
      <c r="BE67" s="148" t="s">
        <v>202</v>
      </c>
      <c r="BF67" s="148">
        <v>0</v>
      </c>
      <c r="BJ67" s="63">
        <v>9</v>
      </c>
      <c r="BL67" s="67">
        <v>9</v>
      </c>
      <c r="BM67" s="67">
        <v>0</v>
      </c>
      <c r="BN67" s="19">
        <f t="shared" si="47"/>
        <v>0</v>
      </c>
      <c r="CE67" s="67">
        <v>1</v>
      </c>
      <c r="CF67" s="67">
        <v>43</v>
      </c>
      <c r="CG67" s="67"/>
      <c r="CH67" s="146">
        <v>1</v>
      </c>
      <c r="CI67" s="146">
        <v>46</v>
      </c>
      <c r="CJ67" s="96">
        <v>5</v>
      </c>
      <c r="CK67" s="152" t="s">
        <v>198</v>
      </c>
      <c r="CL67" s="152" t="s">
        <v>199</v>
      </c>
      <c r="CN67" s="101">
        <v>5</v>
      </c>
      <c r="CO67" s="101">
        <v>48</v>
      </c>
      <c r="EQ67">
        <v>2.5</v>
      </c>
      <c r="ER67">
        <v>32</v>
      </c>
      <c r="FA67">
        <v>3</v>
      </c>
      <c r="FB67">
        <v>12</v>
      </c>
      <c r="FD67">
        <v>0</v>
      </c>
      <c r="FE67">
        <v>19</v>
      </c>
      <c r="FF67">
        <v>0</v>
      </c>
      <c r="FG67" s="162">
        <v>36</v>
      </c>
      <c r="FH67">
        <v>0</v>
      </c>
      <c r="FI67">
        <v>26</v>
      </c>
    </row>
    <row r="68" ht="16.5" spans="2:165">
      <c r="B68" s="16"/>
      <c r="C68" s="16"/>
      <c r="D68" s="16"/>
      <c r="E68" s="16"/>
      <c r="F68" s="16"/>
      <c r="I68"/>
      <c r="J68">
        <v>50</v>
      </c>
      <c r="K68"/>
      <c r="L68">
        <v>13</v>
      </c>
      <c r="M68"/>
      <c r="N68"/>
      <c r="O68">
        <v>18</v>
      </c>
      <c r="Q68" s="67">
        <v>1</v>
      </c>
      <c r="R68" s="67"/>
      <c r="S68" s="67"/>
      <c r="T68" s="67">
        <v>0</v>
      </c>
      <c r="U68">
        <v>1</v>
      </c>
      <c r="V68">
        <v>1</v>
      </c>
      <c r="AD68" s="146">
        <v>3</v>
      </c>
      <c r="AE68" s="146">
        <v>2</v>
      </c>
      <c r="AH68" s="78">
        <v>6</v>
      </c>
      <c r="AI68">
        <v>1</v>
      </c>
      <c r="AJ68">
        <v>12</v>
      </c>
      <c r="AL68" s="148" t="s">
        <v>202</v>
      </c>
      <c r="AM68" s="148">
        <v>0</v>
      </c>
      <c r="BG68" s="85" t="s">
        <v>198</v>
      </c>
      <c r="BH68" s="85" t="s">
        <v>199</v>
      </c>
      <c r="BJ68" s="149"/>
      <c r="BL68" s="144" t="s">
        <v>202</v>
      </c>
      <c r="BM68" s="144">
        <v>0</v>
      </c>
      <c r="CE68" s="67">
        <v>2</v>
      </c>
      <c r="CF68" s="67">
        <v>0</v>
      </c>
      <c r="CG68" s="67"/>
      <c r="CH68" s="146">
        <v>2</v>
      </c>
      <c r="CI68" s="146">
        <v>2</v>
      </c>
      <c r="CJ68" s="96">
        <v>6</v>
      </c>
      <c r="CK68" s="153">
        <v>1</v>
      </c>
      <c r="CL68" s="153">
        <v>0</v>
      </c>
      <c r="CN68" s="101">
        <v>6</v>
      </c>
      <c r="CO68" s="101">
        <v>0</v>
      </c>
      <c r="EQ68">
        <v>5</v>
      </c>
      <c r="ER68">
        <v>18</v>
      </c>
      <c r="FA68" s="139" t="s">
        <v>202</v>
      </c>
      <c r="FB68" s="139">
        <v>0</v>
      </c>
      <c r="FD68">
        <v>15</v>
      </c>
      <c r="FE68">
        <v>23</v>
      </c>
      <c r="FF68">
        <v>15</v>
      </c>
      <c r="FG68" s="162">
        <v>12</v>
      </c>
      <c r="FH68">
        <v>9</v>
      </c>
      <c r="FI68">
        <v>24</v>
      </c>
    </row>
    <row r="69" ht="16.5" spans="2:165">
      <c r="B69" s="16"/>
      <c r="C69" s="16"/>
      <c r="D69" s="16"/>
      <c r="E69" s="16"/>
      <c r="F69" s="16"/>
      <c r="I69"/>
      <c r="J69">
        <v>58</v>
      </c>
      <c r="K69"/>
      <c r="L69">
        <v>10</v>
      </c>
      <c r="M69"/>
      <c r="N69" s="139"/>
      <c r="O69" s="139">
        <v>0</v>
      </c>
      <c r="Q69" s="67">
        <v>3</v>
      </c>
      <c r="R69" s="67"/>
      <c r="S69" s="67"/>
      <c r="T69" s="67">
        <v>43</v>
      </c>
      <c r="U69">
        <v>2</v>
      </c>
      <c r="V69">
        <v>48</v>
      </c>
      <c r="X69" s="19">
        <f>T69/50%</f>
        <v>86</v>
      </c>
      <c r="AD69" s="146">
        <v>4</v>
      </c>
      <c r="AE69" s="146">
        <v>48</v>
      </c>
      <c r="AI69">
        <v>2</v>
      </c>
      <c r="AJ69">
        <v>22</v>
      </c>
      <c r="BG69">
        <v>8</v>
      </c>
      <c r="BH69">
        <v>35</v>
      </c>
      <c r="BJ69" s="149"/>
      <c r="BL69" s="1"/>
      <c r="BM69" s="1"/>
      <c r="CE69" s="67">
        <v>3</v>
      </c>
      <c r="CF69" s="67">
        <v>7</v>
      </c>
      <c r="CG69" s="67"/>
      <c r="CH69" s="146">
        <v>3</v>
      </c>
      <c r="CI69" s="146">
        <v>2</v>
      </c>
      <c r="CJ69" s="149"/>
      <c r="CK69" s="153">
        <v>2</v>
      </c>
      <c r="CL69" s="153">
        <v>7</v>
      </c>
      <c r="CN69" s="154" t="s">
        <v>202</v>
      </c>
      <c r="CO69" s="154">
        <v>0</v>
      </c>
      <c r="EQ69" s="139" t="s">
        <v>202</v>
      </c>
      <c r="ER69" s="139">
        <v>0</v>
      </c>
      <c r="FD69">
        <v>30</v>
      </c>
      <c r="FE69">
        <v>8</v>
      </c>
      <c r="FF69">
        <v>34</v>
      </c>
      <c r="FG69" s="162">
        <v>2</v>
      </c>
      <c r="FH69" s="139" t="s">
        <v>202</v>
      </c>
      <c r="FI69" s="139">
        <v>0</v>
      </c>
    </row>
    <row r="70" ht="16.5" spans="2:164">
      <c r="B70" s="16"/>
      <c r="C70" s="16"/>
      <c r="D70" s="16"/>
      <c r="E70" s="16"/>
      <c r="F70" s="16"/>
      <c r="I70" s="139"/>
      <c r="J70" s="139" t="s">
        <v>202</v>
      </c>
      <c r="K70" s="139"/>
      <c r="L70" s="139">
        <v>0</v>
      </c>
      <c r="M70" s="139"/>
      <c r="Q70" s="67">
        <v>5</v>
      </c>
      <c r="R70" s="67"/>
      <c r="S70" s="67"/>
      <c r="T70" s="67">
        <v>7</v>
      </c>
      <c r="U70">
        <v>3</v>
      </c>
      <c r="V70">
        <v>1</v>
      </c>
      <c r="X70" s="19">
        <f>T70/50%</f>
        <v>14</v>
      </c>
      <c r="AD70" s="146">
        <v>5</v>
      </c>
      <c r="AE70" s="146">
        <v>0</v>
      </c>
      <c r="AI70">
        <v>3</v>
      </c>
      <c r="AJ70">
        <v>16</v>
      </c>
      <c r="BG70">
        <v>15</v>
      </c>
      <c r="BH70">
        <v>14</v>
      </c>
      <c r="BJ70" s="149"/>
      <c r="BL70" s="1"/>
      <c r="BM70" s="1"/>
      <c r="CE70" s="144" t="s">
        <v>202</v>
      </c>
      <c r="CF70" s="144">
        <v>0</v>
      </c>
      <c r="CG70" s="144"/>
      <c r="CH70" s="147" t="s">
        <v>202</v>
      </c>
      <c r="CI70" s="147">
        <v>0</v>
      </c>
      <c r="CJ70" s="149"/>
      <c r="CK70" s="153">
        <v>7</v>
      </c>
      <c r="CL70" s="153">
        <v>43</v>
      </c>
      <c r="CN70" s="1"/>
      <c r="CO70" s="1"/>
      <c r="EQ70" s="139"/>
      <c r="ER70" s="139"/>
      <c r="FD70" s="139" t="s">
        <v>202</v>
      </c>
      <c r="FE70" s="139">
        <v>0</v>
      </c>
      <c r="FF70" s="139" t="s">
        <v>202</v>
      </c>
      <c r="FG70" s="163">
        <v>0</v>
      </c>
      <c r="FH70" s="162"/>
    </row>
    <row r="71" ht="16.5" spans="2:93">
      <c r="B71" s="16"/>
      <c r="C71" s="16"/>
      <c r="D71" s="16"/>
      <c r="E71" s="16"/>
      <c r="F71" s="16"/>
      <c r="Q71" s="144" t="s">
        <v>202</v>
      </c>
      <c r="R71" s="144"/>
      <c r="S71" s="144"/>
      <c r="T71" s="144">
        <v>0</v>
      </c>
      <c r="U71" s="139" t="s">
        <v>202</v>
      </c>
      <c r="V71" s="139">
        <v>0</v>
      </c>
      <c r="AD71" s="146">
        <v>6</v>
      </c>
      <c r="AE71" s="146">
        <v>0</v>
      </c>
      <c r="AI71" s="139" t="s">
        <v>202</v>
      </c>
      <c r="AJ71" s="139">
        <v>0</v>
      </c>
      <c r="BG71">
        <v>74</v>
      </c>
      <c r="BH71">
        <v>1</v>
      </c>
      <c r="BL71" s="150"/>
      <c r="BM71" s="150"/>
      <c r="CE71" s="1"/>
      <c r="CF71" s="1"/>
      <c r="CG71" s="1"/>
      <c r="CK71" s="155" t="s">
        <v>202</v>
      </c>
      <c r="CL71" s="155"/>
      <c r="CM71" s="156"/>
      <c r="CN71" s="150"/>
      <c r="CO71" s="150"/>
    </row>
    <row r="72" ht="16.5" spans="2:148">
      <c r="B72" s="16"/>
      <c r="C72" s="16"/>
      <c r="D72" s="16"/>
      <c r="E72" s="16"/>
      <c r="F72" s="16"/>
      <c r="O72" s="140" t="s">
        <v>198</v>
      </c>
      <c r="P72" s="140" t="s">
        <v>199</v>
      </c>
      <c r="Q72"/>
      <c r="R72"/>
      <c r="S72"/>
      <c r="T72"/>
      <c r="AD72" s="147" t="s">
        <v>202</v>
      </c>
      <c r="AE72" s="147">
        <v>0</v>
      </c>
      <c r="BG72" s="139" t="s">
        <v>202</v>
      </c>
      <c r="BH72" s="139">
        <v>0</v>
      </c>
      <c r="CE72" s="1"/>
      <c r="CF72" s="1"/>
      <c r="CG72" s="1"/>
      <c r="CL72" s="156" t="s">
        <v>198</v>
      </c>
      <c r="CM72" s="156" t="s">
        <v>199</v>
      </c>
      <c r="EQ72" s="85" t="s">
        <v>198</v>
      </c>
      <c r="ER72" s="85" t="s">
        <v>199</v>
      </c>
    </row>
    <row r="73" spans="2:148">
      <c r="B73" s="16"/>
      <c r="C73" s="16"/>
      <c r="D73" s="16"/>
      <c r="E73" s="16"/>
      <c r="F73" s="16"/>
      <c r="O73" s="141">
        <v>15</v>
      </c>
      <c r="P73" s="141">
        <v>6</v>
      </c>
      <c r="Q73"/>
      <c r="R73"/>
      <c r="S73"/>
      <c r="T73"/>
      <c r="CE73" s="1"/>
      <c r="CF73" s="1"/>
      <c r="CG73" s="1"/>
      <c r="CL73" s="157">
        <v>3</v>
      </c>
      <c r="CM73" s="157">
        <v>21</v>
      </c>
      <c r="CO73" s="16">
        <f>CM73/50%</f>
        <v>42</v>
      </c>
      <c r="EQ73">
        <v>3</v>
      </c>
      <c r="ER73">
        <v>37</v>
      </c>
    </row>
    <row r="74" ht="16.5" spans="2:148">
      <c r="B74" s="16"/>
      <c r="C74" s="16"/>
      <c r="D74" s="16"/>
      <c r="E74" s="16"/>
      <c r="F74" s="16"/>
      <c r="O74" s="141">
        <v>25</v>
      </c>
      <c r="P74" s="141">
        <v>43</v>
      </c>
      <c r="Q74"/>
      <c r="R74"/>
      <c r="S74"/>
      <c r="T74"/>
      <c r="CE74" s="150"/>
      <c r="CF74" s="150"/>
      <c r="CG74" s="1"/>
      <c r="CL74" s="157">
        <v>5</v>
      </c>
      <c r="CM74" s="157">
        <v>23</v>
      </c>
      <c r="CO74" s="16">
        <f t="shared" ref="CO74:CO75" si="48">CM74/50%</f>
        <v>46</v>
      </c>
      <c r="EQ74">
        <v>5</v>
      </c>
      <c r="ER74">
        <v>13</v>
      </c>
    </row>
    <row r="75" ht="16.5" spans="2:148">
      <c r="B75" s="16"/>
      <c r="C75" s="16"/>
      <c r="D75" s="16"/>
      <c r="E75" s="16"/>
      <c r="F75" s="16"/>
      <c r="O75" s="141">
        <v>32</v>
      </c>
      <c r="P75" s="141">
        <v>1</v>
      </c>
      <c r="Q75"/>
      <c r="R75"/>
      <c r="S75"/>
      <c r="T75"/>
      <c r="U75" s="85"/>
      <c r="V75" s="85"/>
      <c r="BR75" s="19">
        <v>20</v>
      </c>
      <c r="BS75" s="19">
        <v>40</v>
      </c>
      <c r="CL75" s="157">
        <v>7</v>
      </c>
      <c r="CM75" s="157">
        <v>6</v>
      </c>
      <c r="CO75" s="16">
        <f t="shared" si="48"/>
        <v>12</v>
      </c>
      <c r="EQ75" s="139" t="s">
        <v>202</v>
      </c>
      <c r="ER75" s="139">
        <v>0</v>
      </c>
    </row>
    <row r="76" ht="16.5" spans="2:91">
      <c r="B76" s="16"/>
      <c r="C76" s="16"/>
      <c r="D76" s="16"/>
      <c r="E76" s="16"/>
      <c r="F76" s="16"/>
      <c r="O76" s="142" t="s">
        <v>202</v>
      </c>
      <c r="P76" s="142">
        <v>0</v>
      </c>
      <c r="Q76"/>
      <c r="R76"/>
      <c r="S76"/>
      <c r="T76"/>
      <c r="U76"/>
      <c r="V76"/>
      <c r="BR76" s="151">
        <v>10000</v>
      </c>
      <c r="BS76" s="151">
        <f>BR76*BS75/20</f>
        <v>20000</v>
      </c>
      <c r="CL76" s="158" t="s">
        <v>202</v>
      </c>
      <c r="CM76" s="158">
        <v>0</v>
      </c>
    </row>
    <row r="77" spans="2:22">
      <c r="B77" s="16"/>
      <c r="C77" s="16"/>
      <c r="D77" s="16"/>
      <c r="E77" s="16"/>
      <c r="F77" s="16"/>
      <c r="U77"/>
      <c r="V77"/>
    </row>
    <row r="82" ht="17.25" spans="149:152">
      <c r="ES82" s="159">
        <v>1</v>
      </c>
      <c r="ET82" s="160"/>
      <c r="EU82" s="160"/>
      <c r="EV82" s="26">
        <f>(ES82/50)*100</f>
        <v>2</v>
      </c>
    </row>
    <row r="83" ht="17.25" spans="149:152">
      <c r="ES83" s="161">
        <v>16</v>
      </c>
      <c r="ET83" s="160"/>
      <c r="EU83" s="160"/>
      <c r="EV83" s="26">
        <f t="shared" ref="EV83:EV91" si="49">(ES83/50)*100</f>
        <v>32</v>
      </c>
    </row>
    <row r="84" ht="17.25" spans="149:152">
      <c r="ES84" s="161">
        <v>33</v>
      </c>
      <c r="ET84" s="160"/>
      <c r="EU84" s="160"/>
      <c r="EV84" s="26">
        <f t="shared" si="49"/>
        <v>66</v>
      </c>
    </row>
    <row r="85" ht="17.25" spans="149:152">
      <c r="ES85" s="161">
        <v>5</v>
      </c>
      <c r="ET85" s="160"/>
      <c r="EU85" s="160"/>
      <c r="EV85" s="26">
        <f t="shared" si="49"/>
        <v>10</v>
      </c>
    </row>
    <row r="86" ht="17.25" spans="149:152">
      <c r="ES86" s="161">
        <v>19</v>
      </c>
      <c r="ET86" s="160"/>
      <c r="EU86" s="160"/>
      <c r="EV86" s="26">
        <f t="shared" si="49"/>
        <v>38</v>
      </c>
    </row>
    <row r="87" ht="17.25" spans="149:152">
      <c r="ES87" s="161">
        <v>25</v>
      </c>
      <c r="ET87" s="160"/>
      <c r="EU87" s="160"/>
      <c r="EV87" s="26">
        <f t="shared" si="49"/>
        <v>50</v>
      </c>
    </row>
    <row r="88" ht="17.25" spans="149:152">
      <c r="ES88" s="159">
        <v>32</v>
      </c>
      <c r="ET88" s="160"/>
      <c r="EU88" s="160"/>
      <c r="EV88" s="26">
        <f t="shared" si="49"/>
        <v>64</v>
      </c>
    </row>
    <row r="89" ht="17.25" spans="149:152">
      <c r="ES89" s="161">
        <v>18</v>
      </c>
      <c r="ET89" s="160"/>
      <c r="EU89" s="160"/>
      <c r="EV89" s="26">
        <f t="shared" si="49"/>
        <v>36</v>
      </c>
    </row>
    <row r="90" ht="17.25" spans="149:152">
      <c r="ES90" s="161">
        <v>24</v>
      </c>
      <c r="ET90" s="160"/>
      <c r="EU90" s="160"/>
      <c r="EV90" s="26">
        <f t="shared" si="49"/>
        <v>48</v>
      </c>
    </row>
    <row r="91" ht="17.25" spans="149:152">
      <c r="ES91" s="161">
        <v>26</v>
      </c>
      <c r="ET91" s="160"/>
      <c r="EU91" s="160"/>
      <c r="EV91" s="26">
        <f t="shared" si="49"/>
        <v>52</v>
      </c>
    </row>
  </sheetData>
  <mergeCells count="56">
    <mergeCell ref="V3:AG3"/>
    <mergeCell ref="AK3:AV3"/>
    <mergeCell ref="AX3:BH3"/>
    <mergeCell ref="BK3:BU3"/>
    <mergeCell ref="BV3:CF3"/>
    <mergeCell ref="CM3:CW3"/>
    <mergeCell ref="CX3:DH3"/>
    <mergeCell ref="DI3:DS3"/>
    <mergeCell ref="DT3:DY3"/>
    <mergeCell ref="DZ3:EE3"/>
    <mergeCell ref="EF3:EL3"/>
    <mergeCell ref="EM3:ER3"/>
    <mergeCell ref="EZ3:FB3"/>
    <mergeCell ref="FC3:FD3"/>
    <mergeCell ref="FE3:FF3"/>
    <mergeCell ref="FG3:FH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AH3:AH4"/>
    <mergeCell ref="AI3:AI4"/>
    <mergeCell ref="AJ3:AJ4"/>
    <mergeCell ref="AW3:AW4"/>
    <mergeCell ref="BI3:BI4"/>
    <mergeCell ref="BJ3:BJ4"/>
    <mergeCell ref="CG3:CG4"/>
    <mergeCell ref="CH3:CH4"/>
    <mergeCell ref="CI3:CI4"/>
    <mergeCell ref="CJ3:CJ4"/>
    <mergeCell ref="CK3:CK4"/>
    <mergeCell ref="CL3:CL4"/>
    <mergeCell ref="ES3:ES4"/>
    <mergeCell ref="ET3:ET4"/>
    <mergeCell ref="EU3:EU4"/>
    <mergeCell ref="EV3:EV4"/>
    <mergeCell ref="EW3:EW4"/>
    <mergeCell ref="EX3:EX4"/>
    <mergeCell ref="EY3:EY4"/>
  </mergeCell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B53"/>
  <sheetViews>
    <sheetView workbookViewId="0">
      <pane ySplit="2" topLeftCell="A3" activePane="bottomLeft" state="frozen"/>
      <selection/>
      <selection pane="bottomLeft" activeCell="AE15" sqref="AE15"/>
    </sheetView>
  </sheetViews>
  <sheetFormatPr defaultColWidth="9" defaultRowHeight="14.25"/>
  <cols>
    <col min="1" max="1" width="6.85833333333333" style="1" customWidth="1"/>
    <col min="2" max="2" width="8.70833333333333" style="1" customWidth="1"/>
    <col min="3" max="3" width="7.56666666666667" style="1" customWidth="1"/>
    <col min="4" max="4" width="10.8583333333333" style="1" customWidth="1"/>
    <col min="5" max="5" width="11.2833333333333" style="1" customWidth="1"/>
    <col min="6" max="6" width="9.70833333333333" style="1" customWidth="1"/>
    <col min="7" max="7" width="8.56666666666667" style="1" customWidth="1"/>
    <col min="8" max="8" width="7.28333333333333" style="1" customWidth="1"/>
    <col min="9" max="9" width="8.28333333333333" style="1" customWidth="1"/>
    <col min="10" max="10" width="11.7083333333333" style="1" customWidth="1"/>
    <col min="11" max="11" width="5.14166666666667" style="1" customWidth="1"/>
    <col min="12" max="12" width="9.28333333333333" style="1" customWidth="1"/>
    <col min="13" max="13" width="6.70833333333333" style="1" customWidth="1"/>
    <col min="14" max="14" width="5.56666666666667" style="1" customWidth="1"/>
    <col min="15" max="16" width="5.85833333333333" style="1" customWidth="1"/>
    <col min="17" max="17" width="6.56666666666667" style="1" customWidth="1"/>
    <col min="18" max="18" width="9.56666666666667" style="1" customWidth="1"/>
    <col min="19" max="19" width="7.56666666666667" style="1" customWidth="1"/>
    <col min="20" max="20" width="6.56666666666667" style="1" customWidth="1"/>
    <col min="21" max="21" width="7.85833333333333" style="1" customWidth="1"/>
    <col min="22" max="22" width="8" style="1" customWidth="1"/>
    <col min="23" max="23" width="8.70833333333333" style="1" customWidth="1"/>
    <col min="24" max="24" width="8.56666666666667" style="1" customWidth="1"/>
    <col min="25" max="25" width="7" style="1" customWidth="1"/>
    <col min="26" max="26" width="6.85833333333333" style="1" customWidth="1"/>
    <col min="27" max="28" width="6.70833333333333" style="1" customWidth="1"/>
    <col min="29" max="16384" width="9.14166666666667" style="1"/>
  </cols>
  <sheetData>
    <row r="2" ht="48" spans="1:28">
      <c r="A2" s="2" t="s">
        <v>203</v>
      </c>
      <c r="B2" s="2" t="s">
        <v>204</v>
      </c>
      <c r="C2" s="2" t="s">
        <v>205</v>
      </c>
      <c r="D2" s="2" t="s">
        <v>206</v>
      </c>
      <c r="E2" s="2" t="s">
        <v>207</v>
      </c>
      <c r="F2" s="2" t="s">
        <v>208</v>
      </c>
      <c r="G2" s="2" t="s">
        <v>209</v>
      </c>
      <c r="H2" s="2" t="s">
        <v>19</v>
      </c>
      <c r="I2" s="2" t="s">
        <v>20</v>
      </c>
      <c r="J2" s="2" t="s">
        <v>210</v>
      </c>
      <c r="K2" s="2" t="s">
        <v>22</v>
      </c>
      <c r="L2" s="2" t="s">
        <v>23</v>
      </c>
      <c r="M2" s="2" t="s">
        <v>24</v>
      </c>
      <c r="N2" s="2" t="s">
        <v>211</v>
      </c>
      <c r="O2" s="2" t="s">
        <v>28</v>
      </c>
      <c r="P2" s="2" t="s">
        <v>212</v>
      </c>
      <c r="Q2" s="2" t="s">
        <v>30</v>
      </c>
      <c r="R2" s="2" t="s">
        <v>213</v>
      </c>
      <c r="S2" s="2" t="s">
        <v>33</v>
      </c>
      <c r="T2" s="2" t="s">
        <v>214</v>
      </c>
      <c r="U2" s="10" t="s">
        <v>35</v>
      </c>
      <c r="V2" s="10" t="s">
        <v>215</v>
      </c>
      <c r="W2" s="10" t="s">
        <v>216</v>
      </c>
      <c r="X2" s="10" t="s">
        <v>217</v>
      </c>
      <c r="Y2" s="10" t="s">
        <v>39</v>
      </c>
      <c r="Z2" s="10" t="s">
        <v>40</v>
      </c>
      <c r="AA2" s="10" t="s">
        <v>218</v>
      </c>
      <c r="AB2" s="2" t="s">
        <v>219</v>
      </c>
    </row>
    <row r="3" spans="1:28">
      <c r="A3" s="3"/>
      <c r="B3" s="4"/>
      <c r="C3" s="5">
        <v>1</v>
      </c>
      <c r="D3" s="5">
        <v>2</v>
      </c>
      <c r="E3" s="5">
        <v>3</v>
      </c>
      <c r="F3" s="5">
        <v>4</v>
      </c>
      <c r="G3" s="5">
        <v>5</v>
      </c>
      <c r="H3" s="5">
        <v>6</v>
      </c>
      <c r="I3" s="5">
        <v>7</v>
      </c>
      <c r="J3" s="5">
        <v>8</v>
      </c>
      <c r="K3" s="5">
        <v>9</v>
      </c>
      <c r="L3" s="5">
        <v>10</v>
      </c>
      <c r="M3" s="5">
        <v>11</v>
      </c>
      <c r="N3" s="5">
        <v>12</v>
      </c>
      <c r="O3" s="5">
        <v>13</v>
      </c>
      <c r="P3" s="5">
        <v>14</v>
      </c>
      <c r="Q3" s="5">
        <v>15</v>
      </c>
      <c r="R3" s="5">
        <v>16</v>
      </c>
      <c r="S3" s="5">
        <v>17</v>
      </c>
      <c r="T3" s="5">
        <v>18</v>
      </c>
      <c r="U3" s="5">
        <v>19</v>
      </c>
      <c r="V3" s="5">
        <v>20</v>
      </c>
      <c r="W3" s="5">
        <v>21</v>
      </c>
      <c r="X3" s="5">
        <v>22</v>
      </c>
      <c r="Y3" s="5">
        <v>23</v>
      </c>
      <c r="Z3" s="5">
        <v>24</v>
      </c>
      <c r="AA3" s="5">
        <v>25</v>
      </c>
      <c r="AB3" s="5">
        <v>26</v>
      </c>
    </row>
    <row r="4" ht="15.75" spans="1:28">
      <c r="A4" s="6">
        <v>1</v>
      </c>
      <c r="B4" s="7" t="s">
        <v>70</v>
      </c>
      <c r="C4" s="8">
        <v>1</v>
      </c>
      <c r="D4" s="8">
        <v>2</v>
      </c>
      <c r="E4" s="8">
        <v>2</v>
      </c>
      <c r="F4" s="8">
        <v>2</v>
      </c>
      <c r="G4" s="8">
        <v>2</v>
      </c>
      <c r="H4" s="9">
        <v>5</v>
      </c>
      <c r="I4" s="9">
        <v>2</v>
      </c>
      <c r="J4" s="9">
        <v>3</v>
      </c>
      <c r="K4" s="9">
        <v>4</v>
      </c>
      <c r="L4" s="9">
        <v>2</v>
      </c>
      <c r="M4" s="9">
        <v>1</v>
      </c>
      <c r="N4" s="9">
        <v>3</v>
      </c>
      <c r="O4" s="9">
        <v>2</v>
      </c>
      <c r="P4" s="9">
        <v>3</v>
      </c>
      <c r="Q4" s="8">
        <v>3</v>
      </c>
      <c r="R4" s="8">
        <v>2</v>
      </c>
      <c r="S4" s="9">
        <v>1</v>
      </c>
      <c r="T4" s="9">
        <v>1</v>
      </c>
      <c r="U4" s="9">
        <v>5</v>
      </c>
      <c r="V4" s="9">
        <v>7</v>
      </c>
      <c r="W4" s="9">
        <v>3</v>
      </c>
      <c r="X4" s="8">
        <v>2</v>
      </c>
      <c r="Y4" s="9">
        <v>2</v>
      </c>
      <c r="Z4" s="8">
        <v>1</v>
      </c>
      <c r="AA4" s="8">
        <v>3</v>
      </c>
      <c r="AB4" s="9">
        <v>2</v>
      </c>
    </row>
    <row r="5" ht="15.75" spans="1:28">
      <c r="A5" s="6">
        <v>2</v>
      </c>
      <c r="B5" s="7" t="s">
        <v>75</v>
      </c>
      <c r="C5" s="8">
        <v>1</v>
      </c>
      <c r="D5" s="8">
        <v>2</v>
      </c>
      <c r="E5" s="8">
        <v>2</v>
      </c>
      <c r="F5" s="8">
        <v>2</v>
      </c>
      <c r="G5" s="8">
        <v>1</v>
      </c>
      <c r="H5" s="9">
        <v>5</v>
      </c>
      <c r="I5" s="9">
        <v>2</v>
      </c>
      <c r="J5" s="9">
        <v>3</v>
      </c>
      <c r="K5" s="9">
        <v>4</v>
      </c>
      <c r="L5" s="9">
        <v>2</v>
      </c>
      <c r="M5" s="9">
        <v>1</v>
      </c>
      <c r="N5" s="9">
        <v>3</v>
      </c>
      <c r="O5" s="9">
        <v>2</v>
      </c>
      <c r="P5" s="9">
        <v>1</v>
      </c>
      <c r="Q5" s="8">
        <v>3</v>
      </c>
      <c r="R5" s="8">
        <v>2</v>
      </c>
      <c r="S5" s="9">
        <v>1</v>
      </c>
      <c r="T5" s="9">
        <v>1</v>
      </c>
      <c r="U5" s="9">
        <v>5</v>
      </c>
      <c r="V5" s="9">
        <v>7</v>
      </c>
      <c r="W5" s="9">
        <v>3</v>
      </c>
      <c r="X5" s="8">
        <v>2</v>
      </c>
      <c r="Y5" s="9">
        <v>2</v>
      </c>
      <c r="Z5" s="8">
        <v>1</v>
      </c>
      <c r="AA5" s="8">
        <v>3</v>
      </c>
      <c r="AB5" s="9">
        <v>3</v>
      </c>
    </row>
    <row r="6" ht="15.75" spans="1:28">
      <c r="A6" s="6">
        <v>3</v>
      </c>
      <c r="B6" s="7" t="s">
        <v>78</v>
      </c>
      <c r="C6" s="8">
        <v>1</v>
      </c>
      <c r="D6" s="8">
        <v>2</v>
      </c>
      <c r="E6" s="8">
        <v>2</v>
      </c>
      <c r="F6" s="8">
        <v>2</v>
      </c>
      <c r="G6" s="8">
        <v>2</v>
      </c>
      <c r="H6" s="9">
        <v>3</v>
      </c>
      <c r="I6" s="9">
        <v>2</v>
      </c>
      <c r="J6" s="9">
        <v>2</v>
      </c>
      <c r="K6" s="9">
        <v>3</v>
      </c>
      <c r="L6" s="9">
        <v>2</v>
      </c>
      <c r="M6" s="9">
        <v>1</v>
      </c>
      <c r="N6" s="9">
        <v>3</v>
      </c>
      <c r="O6" s="9">
        <v>1</v>
      </c>
      <c r="P6" s="9">
        <v>5</v>
      </c>
      <c r="Q6" s="8">
        <v>3</v>
      </c>
      <c r="R6" s="8">
        <v>2</v>
      </c>
      <c r="S6" s="9">
        <v>1</v>
      </c>
      <c r="T6" s="9">
        <v>1</v>
      </c>
      <c r="U6" s="9">
        <v>5</v>
      </c>
      <c r="V6" s="9">
        <v>2</v>
      </c>
      <c r="W6" s="9">
        <v>5</v>
      </c>
      <c r="X6" s="8">
        <v>3</v>
      </c>
      <c r="Y6" s="9">
        <v>2</v>
      </c>
      <c r="Z6" s="8">
        <v>1</v>
      </c>
      <c r="AA6" s="8">
        <v>3</v>
      </c>
      <c r="AB6" s="9">
        <v>3</v>
      </c>
    </row>
    <row r="7" ht="15.75" spans="1:28">
      <c r="A7" s="6">
        <v>4</v>
      </c>
      <c r="B7" s="7" t="s">
        <v>80</v>
      </c>
      <c r="C7" s="8">
        <v>1</v>
      </c>
      <c r="D7" s="8">
        <v>1</v>
      </c>
      <c r="E7" s="8">
        <v>2</v>
      </c>
      <c r="F7" s="8">
        <v>2</v>
      </c>
      <c r="G7" s="8">
        <v>1</v>
      </c>
      <c r="H7" s="9">
        <v>3</v>
      </c>
      <c r="I7" s="9">
        <v>2</v>
      </c>
      <c r="J7" s="9">
        <v>3</v>
      </c>
      <c r="K7" s="9">
        <v>4</v>
      </c>
      <c r="L7" s="9">
        <v>1</v>
      </c>
      <c r="M7" s="9">
        <v>1</v>
      </c>
      <c r="N7" s="9">
        <v>3</v>
      </c>
      <c r="O7" s="9">
        <v>1</v>
      </c>
      <c r="P7" s="9">
        <v>3</v>
      </c>
      <c r="Q7" s="8">
        <v>2</v>
      </c>
      <c r="R7" s="8">
        <v>2</v>
      </c>
      <c r="S7" s="9">
        <v>1</v>
      </c>
      <c r="T7" s="9">
        <v>1</v>
      </c>
      <c r="U7" s="9">
        <v>5</v>
      </c>
      <c r="V7" s="9">
        <v>7</v>
      </c>
      <c r="W7" s="9">
        <v>3</v>
      </c>
      <c r="X7" s="8">
        <v>2</v>
      </c>
      <c r="Y7" s="9">
        <v>2</v>
      </c>
      <c r="Z7" s="8">
        <v>1</v>
      </c>
      <c r="AA7" s="8">
        <v>2</v>
      </c>
      <c r="AB7" s="9">
        <v>3</v>
      </c>
    </row>
    <row r="8" ht="15.75" spans="1:28">
      <c r="A8" s="6">
        <v>5</v>
      </c>
      <c r="B8" s="7" t="s">
        <v>83</v>
      </c>
      <c r="C8" s="8">
        <v>2</v>
      </c>
      <c r="D8" s="8">
        <v>3</v>
      </c>
      <c r="E8" s="8">
        <v>1</v>
      </c>
      <c r="F8" s="8">
        <v>1</v>
      </c>
      <c r="G8" s="8">
        <v>2</v>
      </c>
      <c r="H8" s="9">
        <v>3</v>
      </c>
      <c r="I8" s="9">
        <v>2</v>
      </c>
      <c r="J8" s="9">
        <v>2</v>
      </c>
      <c r="K8" s="9">
        <v>4</v>
      </c>
      <c r="L8" s="9">
        <v>2</v>
      </c>
      <c r="M8" s="9">
        <v>1</v>
      </c>
      <c r="N8" s="9">
        <v>3</v>
      </c>
      <c r="O8" s="9">
        <v>1</v>
      </c>
      <c r="P8" s="9">
        <v>3</v>
      </c>
      <c r="Q8" s="8">
        <v>2</v>
      </c>
      <c r="R8" s="8">
        <v>3</v>
      </c>
      <c r="S8" s="9">
        <v>1</v>
      </c>
      <c r="T8" s="9">
        <v>1</v>
      </c>
      <c r="U8" s="9">
        <v>5</v>
      </c>
      <c r="V8" s="9">
        <v>7</v>
      </c>
      <c r="W8" s="9">
        <v>3</v>
      </c>
      <c r="X8" s="8">
        <v>2</v>
      </c>
      <c r="Y8" s="9">
        <v>2</v>
      </c>
      <c r="Z8" s="8">
        <v>2</v>
      </c>
      <c r="AA8" s="8">
        <v>1</v>
      </c>
      <c r="AB8" s="9">
        <v>1</v>
      </c>
    </row>
    <row r="9" ht="15.75" spans="1:28">
      <c r="A9" s="6">
        <v>6</v>
      </c>
      <c r="B9" s="7" t="s">
        <v>85</v>
      </c>
      <c r="C9" s="8">
        <v>1</v>
      </c>
      <c r="D9" s="8">
        <v>2</v>
      </c>
      <c r="E9" s="8">
        <v>2</v>
      </c>
      <c r="F9" s="8">
        <v>2</v>
      </c>
      <c r="G9" s="8">
        <v>2</v>
      </c>
      <c r="H9" s="9">
        <v>5</v>
      </c>
      <c r="I9" s="9">
        <v>2</v>
      </c>
      <c r="J9" s="9">
        <v>3</v>
      </c>
      <c r="K9" s="9">
        <v>4</v>
      </c>
      <c r="L9" s="9">
        <v>2</v>
      </c>
      <c r="M9" s="9">
        <v>1</v>
      </c>
      <c r="N9" s="9">
        <v>3</v>
      </c>
      <c r="O9" s="9">
        <v>2</v>
      </c>
      <c r="P9" s="9">
        <v>3</v>
      </c>
      <c r="Q9" s="8">
        <v>3</v>
      </c>
      <c r="R9" s="8">
        <v>2</v>
      </c>
      <c r="S9" s="9">
        <v>1</v>
      </c>
      <c r="T9" s="9">
        <v>1</v>
      </c>
      <c r="U9" s="9">
        <v>5</v>
      </c>
      <c r="V9" s="9">
        <v>7</v>
      </c>
      <c r="W9" s="9">
        <v>5</v>
      </c>
      <c r="X9" s="8">
        <v>2</v>
      </c>
      <c r="Y9" s="9">
        <v>2</v>
      </c>
      <c r="Z9" s="8">
        <v>2</v>
      </c>
      <c r="AA9" s="8">
        <v>3</v>
      </c>
      <c r="AB9" s="9">
        <v>2</v>
      </c>
    </row>
    <row r="10" ht="15.75" spans="1:28">
      <c r="A10" s="6">
        <v>7</v>
      </c>
      <c r="B10" s="7" t="s">
        <v>87</v>
      </c>
      <c r="C10" s="8">
        <v>2</v>
      </c>
      <c r="D10" s="8">
        <v>3</v>
      </c>
      <c r="E10" s="8">
        <v>2</v>
      </c>
      <c r="F10" s="8">
        <v>2</v>
      </c>
      <c r="G10" s="8">
        <v>3</v>
      </c>
      <c r="H10" s="9">
        <v>3</v>
      </c>
      <c r="I10" s="9">
        <v>2</v>
      </c>
      <c r="J10" s="9">
        <v>3</v>
      </c>
      <c r="K10" s="9">
        <v>4</v>
      </c>
      <c r="L10" s="9">
        <v>2</v>
      </c>
      <c r="M10" s="9">
        <v>1</v>
      </c>
      <c r="N10" s="9">
        <v>3</v>
      </c>
      <c r="O10" s="9">
        <v>2</v>
      </c>
      <c r="P10" s="9">
        <v>3</v>
      </c>
      <c r="Q10" s="8">
        <v>3</v>
      </c>
      <c r="R10" s="8">
        <v>3</v>
      </c>
      <c r="S10" s="9">
        <v>1</v>
      </c>
      <c r="T10" s="9">
        <v>1</v>
      </c>
      <c r="U10" s="9">
        <v>5</v>
      </c>
      <c r="V10" s="9">
        <v>7</v>
      </c>
      <c r="W10" s="9">
        <v>7</v>
      </c>
      <c r="X10" s="8">
        <v>2</v>
      </c>
      <c r="Y10" s="9">
        <v>3</v>
      </c>
      <c r="Z10" s="8">
        <v>3</v>
      </c>
      <c r="AA10" s="8">
        <v>1</v>
      </c>
      <c r="AB10" s="9">
        <v>2</v>
      </c>
    </row>
    <row r="11" ht="15.75" spans="1:28">
      <c r="A11" s="6">
        <v>8</v>
      </c>
      <c r="B11" s="7" t="s">
        <v>89</v>
      </c>
      <c r="C11" s="8">
        <v>2</v>
      </c>
      <c r="D11" s="8">
        <v>3</v>
      </c>
      <c r="E11" s="8">
        <v>2</v>
      </c>
      <c r="F11" s="8">
        <v>2</v>
      </c>
      <c r="G11" s="8">
        <v>3</v>
      </c>
      <c r="H11" s="9">
        <v>3</v>
      </c>
      <c r="I11" s="9">
        <v>2</v>
      </c>
      <c r="J11" s="9">
        <v>2</v>
      </c>
      <c r="K11" s="9">
        <v>4</v>
      </c>
      <c r="L11" s="9">
        <v>3</v>
      </c>
      <c r="M11" s="9">
        <v>1</v>
      </c>
      <c r="N11" s="9">
        <v>3</v>
      </c>
      <c r="O11" s="9">
        <v>2</v>
      </c>
      <c r="P11" s="9">
        <v>1</v>
      </c>
      <c r="Q11" s="8">
        <v>3</v>
      </c>
      <c r="R11" s="8">
        <v>3</v>
      </c>
      <c r="S11" s="9">
        <v>1</v>
      </c>
      <c r="T11" s="9">
        <v>1</v>
      </c>
      <c r="U11" s="9">
        <v>5</v>
      </c>
      <c r="V11" s="9">
        <v>7</v>
      </c>
      <c r="W11" s="9">
        <v>5</v>
      </c>
      <c r="X11" s="8">
        <v>2</v>
      </c>
      <c r="Y11" s="9">
        <v>3</v>
      </c>
      <c r="Z11" s="8">
        <v>1</v>
      </c>
      <c r="AA11" s="8">
        <v>1</v>
      </c>
      <c r="AB11" s="9">
        <v>1</v>
      </c>
    </row>
    <row r="12" ht="15.75" spans="1:28">
      <c r="A12" s="6">
        <v>9</v>
      </c>
      <c r="B12" s="7" t="s">
        <v>91</v>
      </c>
      <c r="C12" s="8">
        <v>2</v>
      </c>
      <c r="D12" s="8">
        <v>2</v>
      </c>
      <c r="E12" s="8">
        <v>1</v>
      </c>
      <c r="F12" s="8">
        <v>1</v>
      </c>
      <c r="G12" s="8">
        <v>2</v>
      </c>
      <c r="H12" s="9">
        <v>3</v>
      </c>
      <c r="I12" s="9">
        <v>2</v>
      </c>
      <c r="J12" s="9">
        <v>3</v>
      </c>
      <c r="K12" s="9">
        <v>4</v>
      </c>
      <c r="L12" s="9">
        <v>2</v>
      </c>
      <c r="M12" s="9">
        <v>1</v>
      </c>
      <c r="N12" s="9">
        <v>3</v>
      </c>
      <c r="O12" s="9">
        <v>2</v>
      </c>
      <c r="P12" s="9">
        <v>1</v>
      </c>
      <c r="Q12" s="8">
        <v>2</v>
      </c>
      <c r="R12" s="8">
        <v>3</v>
      </c>
      <c r="S12" s="9">
        <v>1</v>
      </c>
      <c r="T12" s="9">
        <v>1</v>
      </c>
      <c r="U12" s="9">
        <v>5</v>
      </c>
      <c r="V12" s="9">
        <v>7</v>
      </c>
      <c r="W12" s="9">
        <v>5</v>
      </c>
      <c r="X12" s="8">
        <v>2</v>
      </c>
      <c r="Y12" s="9">
        <v>2</v>
      </c>
      <c r="Z12" s="8">
        <v>3</v>
      </c>
      <c r="AA12" s="8">
        <v>2</v>
      </c>
      <c r="AB12" s="9">
        <v>2</v>
      </c>
    </row>
    <row r="13" ht="15.75" spans="1:28">
      <c r="A13" s="6">
        <v>10</v>
      </c>
      <c r="B13" s="7" t="s">
        <v>93</v>
      </c>
      <c r="C13" s="8">
        <v>2</v>
      </c>
      <c r="D13" s="8">
        <v>3</v>
      </c>
      <c r="E13" s="8">
        <v>2</v>
      </c>
      <c r="F13" s="8">
        <v>2</v>
      </c>
      <c r="G13" s="8">
        <v>3</v>
      </c>
      <c r="H13" s="9">
        <v>3</v>
      </c>
      <c r="I13" s="9">
        <v>2</v>
      </c>
      <c r="J13" s="9">
        <v>2</v>
      </c>
      <c r="K13" s="9">
        <v>4</v>
      </c>
      <c r="L13" s="9">
        <v>1</v>
      </c>
      <c r="M13" s="9">
        <v>1</v>
      </c>
      <c r="N13" s="9">
        <v>3</v>
      </c>
      <c r="O13" s="9">
        <v>1</v>
      </c>
      <c r="P13" s="9">
        <v>5</v>
      </c>
      <c r="Q13" s="8">
        <v>3</v>
      </c>
      <c r="R13" s="8">
        <v>2</v>
      </c>
      <c r="S13" s="9">
        <v>1</v>
      </c>
      <c r="T13" s="9">
        <v>1</v>
      </c>
      <c r="U13" s="9">
        <v>5</v>
      </c>
      <c r="V13" s="9">
        <v>7</v>
      </c>
      <c r="W13" s="9">
        <v>7</v>
      </c>
      <c r="X13" s="8">
        <v>3</v>
      </c>
      <c r="Y13" s="9">
        <v>2</v>
      </c>
      <c r="Z13" s="8">
        <v>3</v>
      </c>
      <c r="AA13" s="8">
        <v>1</v>
      </c>
      <c r="AB13" s="9">
        <v>2</v>
      </c>
    </row>
    <row r="14" ht="15.75" spans="1:28">
      <c r="A14" s="6">
        <v>11</v>
      </c>
      <c r="B14" s="7" t="s">
        <v>95</v>
      </c>
      <c r="C14" s="8">
        <v>1</v>
      </c>
      <c r="D14" s="8">
        <v>2</v>
      </c>
      <c r="E14" s="8">
        <v>2</v>
      </c>
      <c r="F14" s="8">
        <v>2</v>
      </c>
      <c r="G14" s="8">
        <v>2</v>
      </c>
      <c r="H14" s="9">
        <v>3</v>
      </c>
      <c r="I14" s="9">
        <v>2</v>
      </c>
      <c r="J14" s="9">
        <v>3</v>
      </c>
      <c r="K14" s="9">
        <v>4</v>
      </c>
      <c r="L14" s="9">
        <v>3</v>
      </c>
      <c r="M14" s="9">
        <v>2</v>
      </c>
      <c r="N14" s="9">
        <v>3</v>
      </c>
      <c r="O14" s="9">
        <v>1</v>
      </c>
      <c r="P14" s="9">
        <v>7</v>
      </c>
      <c r="Q14" s="8">
        <v>2</v>
      </c>
      <c r="R14" s="8">
        <v>1</v>
      </c>
      <c r="S14" s="9">
        <v>1</v>
      </c>
      <c r="T14" s="9">
        <v>1</v>
      </c>
      <c r="U14" s="9">
        <v>5</v>
      </c>
      <c r="V14" s="9">
        <v>7</v>
      </c>
      <c r="W14" s="9">
        <v>3</v>
      </c>
      <c r="X14" s="8">
        <v>2</v>
      </c>
      <c r="Y14" s="9">
        <v>2</v>
      </c>
      <c r="Z14" s="8">
        <v>2</v>
      </c>
      <c r="AA14" s="8">
        <v>1</v>
      </c>
      <c r="AB14" s="9">
        <v>2</v>
      </c>
    </row>
    <row r="15" ht="15.75" spans="1:28">
      <c r="A15" s="6">
        <v>12</v>
      </c>
      <c r="B15" s="7" t="s">
        <v>98</v>
      </c>
      <c r="C15" s="8">
        <v>1</v>
      </c>
      <c r="D15" s="8">
        <v>2</v>
      </c>
      <c r="E15" s="8">
        <v>2</v>
      </c>
      <c r="F15" s="8">
        <v>2</v>
      </c>
      <c r="G15" s="8">
        <v>2</v>
      </c>
      <c r="H15" s="9">
        <v>5</v>
      </c>
      <c r="I15" s="9">
        <v>2</v>
      </c>
      <c r="J15" s="9">
        <v>3</v>
      </c>
      <c r="K15" s="9">
        <v>4</v>
      </c>
      <c r="L15" s="9">
        <v>1</v>
      </c>
      <c r="M15" s="9">
        <v>1</v>
      </c>
      <c r="N15" s="9">
        <v>3</v>
      </c>
      <c r="O15" s="9">
        <v>2</v>
      </c>
      <c r="P15" s="9">
        <v>3</v>
      </c>
      <c r="Q15" s="8">
        <v>2</v>
      </c>
      <c r="R15" s="8">
        <v>2</v>
      </c>
      <c r="S15" s="9">
        <v>1</v>
      </c>
      <c r="T15" s="9">
        <v>1</v>
      </c>
      <c r="U15" s="9">
        <v>5</v>
      </c>
      <c r="V15" s="9">
        <v>7</v>
      </c>
      <c r="W15" s="9">
        <v>3</v>
      </c>
      <c r="X15" s="8">
        <v>2</v>
      </c>
      <c r="Y15" s="9">
        <v>2</v>
      </c>
      <c r="Z15" s="8">
        <v>1</v>
      </c>
      <c r="AA15" s="8">
        <v>3</v>
      </c>
      <c r="AB15" s="9">
        <v>3</v>
      </c>
    </row>
    <row r="16" ht="15.75" spans="1:28">
      <c r="A16" s="6">
        <v>13</v>
      </c>
      <c r="B16" s="7" t="s">
        <v>100</v>
      </c>
      <c r="C16" s="8">
        <v>1</v>
      </c>
      <c r="D16" s="8">
        <v>2</v>
      </c>
      <c r="E16" s="8">
        <v>2</v>
      </c>
      <c r="F16" s="8">
        <v>2</v>
      </c>
      <c r="G16" s="8">
        <v>1</v>
      </c>
      <c r="H16" s="9">
        <v>3</v>
      </c>
      <c r="I16" s="9">
        <v>2</v>
      </c>
      <c r="J16" s="9">
        <v>3</v>
      </c>
      <c r="K16" s="9">
        <v>4</v>
      </c>
      <c r="L16" s="9">
        <v>3</v>
      </c>
      <c r="M16" s="9">
        <v>1</v>
      </c>
      <c r="N16" s="9">
        <v>3</v>
      </c>
      <c r="O16" s="9">
        <v>2</v>
      </c>
      <c r="P16" s="9">
        <v>1</v>
      </c>
      <c r="Q16" s="8">
        <v>1</v>
      </c>
      <c r="R16" s="8">
        <v>2</v>
      </c>
      <c r="S16" s="9">
        <v>3</v>
      </c>
      <c r="T16" s="9">
        <v>1</v>
      </c>
      <c r="U16" s="9">
        <v>5</v>
      </c>
      <c r="V16" s="9">
        <v>7</v>
      </c>
      <c r="W16" s="9">
        <v>3</v>
      </c>
      <c r="X16" s="8">
        <v>1</v>
      </c>
      <c r="Y16" s="9">
        <v>3</v>
      </c>
      <c r="Z16" s="8">
        <v>1</v>
      </c>
      <c r="AA16" s="8">
        <v>2</v>
      </c>
      <c r="AB16" s="9">
        <v>2</v>
      </c>
    </row>
    <row r="17" ht="15.75" spans="1:28">
      <c r="A17" s="6">
        <v>14</v>
      </c>
      <c r="B17" s="7" t="s">
        <v>103</v>
      </c>
      <c r="C17" s="8">
        <v>1</v>
      </c>
      <c r="D17" s="8">
        <v>1</v>
      </c>
      <c r="E17" s="8">
        <v>2</v>
      </c>
      <c r="F17" s="8">
        <v>2</v>
      </c>
      <c r="G17" s="8">
        <v>2</v>
      </c>
      <c r="H17" s="9">
        <v>3</v>
      </c>
      <c r="I17" s="9">
        <v>3</v>
      </c>
      <c r="J17" s="9">
        <v>3</v>
      </c>
      <c r="K17" s="9">
        <v>4</v>
      </c>
      <c r="L17" s="9">
        <v>1</v>
      </c>
      <c r="M17" s="9">
        <v>1</v>
      </c>
      <c r="N17" s="9">
        <v>3</v>
      </c>
      <c r="O17" s="9">
        <v>1</v>
      </c>
      <c r="P17" s="9">
        <v>7</v>
      </c>
      <c r="Q17" s="8">
        <v>3</v>
      </c>
      <c r="R17" s="8">
        <v>2</v>
      </c>
      <c r="S17" s="9">
        <v>1</v>
      </c>
      <c r="T17" s="9">
        <v>1</v>
      </c>
      <c r="U17" s="9">
        <v>5</v>
      </c>
      <c r="V17" s="9">
        <v>2</v>
      </c>
      <c r="W17" s="9">
        <v>5</v>
      </c>
      <c r="X17" s="8">
        <v>3</v>
      </c>
      <c r="Y17" s="9">
        <v>2</v>
      </c>
      <c r="Z17" s="8">
        <v>2</v>
      </c>
      <c r="AA17" s="8">
        <v>2</v>
      </c>
      <c r="AB17" s="9">
        <v>3</v>
      </c>
    </row>
    <row r="18" ht="15.75" spans="1:28">
      <c r="A18" s="6">
        <v>15</v>
      </c>
      <c r="B18" s="7" t="s">
        <v>106</v>
      </c>
      <c r="C18" s="8">
        <v>1</v>
      </c>
      <c r="D18" s="8">
        <v>2</v>
      </c>
      <c r="E18" s="8">
        <v>2</v>
      </c>
      <c r="F18" s="8">
        <v>2</v>
      </c>
      <c r="G18" s="8">
        <v>2</v>
      </c>
      <c r="H18" s="9">
        <v>3</v>
      </c>
      <c r="I18" s="9">
        <v>2</v>
      </c>
      <c r="J18" s="9">
        <v>3</v>
      </c>
      <c r="K18" s="9">
        <v>4</v>
      </c>
      <c r="L18" s="9">
        <v>3</v>
      </c>
      <c r="M18" s="9">
        <v>2</v>
      </c>
      <c r="N18" s="9">
        <v>3</v>
      </c>
      <c r="O18" s="9">
        <v>2</v>
      </c>
      <c r="P18" s="9">
        <v>1</v>
      </c>
      <c r="Q18" s="8">
        <v>2</v>
      </c>
      <c r="R18" s="8">
        <v>3</v>
      </c>
      <c r="S18" s="9">
        <v>3</v>
      </c>
      <c r="T18" s="9">
        <v>1</v>
      </c>
      <c r="U18" s="9">
        <v>5</v>
      </c>
      <c r="V18" s="9">
        <v>7</v>
      </c>
      <c r="W18" s="9">
        <v>3</v>
      </c>
      <c r="X18" s="8">
        <v>2</v>
      </c>
      <c r="Y18" s="9">
        <v>3</v>
      </c>
      <c r="Z18" s="8">
        <v>1</v>
      </c>
      <c r="AA18" s="8">
        <v>3</v>
      </c>
      <c r="AB18" s="9">
        <v>3</v>
      </c>
    </row>
    <row r="19" ht="15.75" spans="1:28">
      <c r="A19" s="6">
        <v>16</v>
      </c>
      <c r="B19" s="7" t="s">
        <v>109</v>
      </c>
      <c r="C19" s="8">
        <v>2</v>
      </c>
      <c r="D19" s="8">
        <v>3</v>
      </c>
      <c r="E19" s="8">
        <v>2</v>
      </c>
      <c r="F19" s="8">
        <v>2</v>
      </c>
      <c r="G19" s="8">
        <v>3</v>
      </c>
      <c r="H19" s="9">
        <v>3</v>
      </c>
      <c r="I19" s="9">
        <v>2</v>
      </c>
      <c r="J19" s="9">
        <v>3</v>
      </c>
      <c r="K19" s="9">
        <v>4</v>
      </c>
      <c r="L19" s="9">
        <v>2</v>
      </c>
      <c r="M19" s="9">
        <v>1</v>
      </c>
      <c r="N19" s="9">
        <v>3</v>
      </c>
      <c r="O19" s="9">
        <v>1</v>
      </c>
      <c r="P19" s="9">
        <v>3</v>
      </c>
      <c r="Q19" s="8">
        <v>2</v>
      </c>
      <c r="R19" s="8">
        <v>2</v>
      </c>
      <c r="S19" s="9">
        <v>1</v>
      </c>
      <c r="T19" s="9">
        <v>1</v>
      </c>
      <c r="U19" s="9">
        <v>5</v>
      </c>
      <c r="V19" s="9">
        <v>7</v>
      </c>
      <c r="W19" s="9">
        <v>5</v>
      </c>
      <c r="X19" s="8">
        <v>2</v>
      </c>
      <c r="Y19" s="9">
        <v>2</v>
      </c>
      <c r="Z19" s="8">
        <v>1</v>
      </c>
      <c r="AA19" s="8">
        <v>1</v>
      </c>
      <c r="AB19" s="9">
        <v>1</v>
      </c>
    </row>
    <row r="20" ht="15.75" spans="1:28">
      <c r="A20" s="6">
        <v>17</v>
      </c>
      <c r="B20" s="7" t="s">
        <v>112</v>
      </c>
      <c r="C20" s="8">
        <v>2</v>
      </c>
      <c r="D20" s="8">
        <v>2</v>
      </c>
      <c r="E20" s="8">
        <v>2</v>
      </c>
      <c r="F20" s="8">
        <v>2</v>
      </c>
      <c r="G20" s="8">
        <v>3</v>
      </c>
      <c r="H20" s="9">
        <v>3</v>
      </c>
      <c r="I20" s="9">
        <v>2</v>
      </c>
      <c r="J20" s="9">
        <v>3</v>
      </c>
      <c r="K20" s="9">
        <v>4</v>
      </c>
      <c r="L20" s="9">
        <v>3</v>
      </c>
      <c r="M20" s="9">
        <v>2</v>
      </c>
      <c r="N20" s="9">
        <v>3</v>
      </c>
      <c r="O20" s="9">
        <v>1</v>
      </c>
      <c r="P20" s="9">
        <v>5</v>
      </c>
      <c r="Q20" s="8">
        <v>1</v>
      </c>
      <c r="R20" s="8">
        <v>1</v>
      </c>
      <c r="S20" s="9">
        <v>1</v>
      </c>
      <c r="T20" s="9">
        <v>3</v>
      </c>
      <c r="U20" s="9">
        <v>2</v>
      </c>
      <c r="V20" s="9">
        <v>7</v>
      </c>
      <c r="W20" s="9">
        <v>3</v>
      </c>
      <c r="X20" s="8">
        <v>1</v>
      </c>
      <c r="Y20" s="9">
        <v>2</v>
      </c>
      <c r="Z20" s="8">
        <v>2</v>
      </c>
      <c r="AA20" s="8">
        <v>1</v>
      </c>
      <c r="AB20" s="9">
        <v>1</v>
      </c>
    </row>
    <row r="21" ht="15.75" spans="1:28">
      <c r="A21" s="6">
        <v>18</v>
      </c>
      <c r="B21" s="7" t="s">
        <v>114</v>
      </c>
      <c r="C21" s="8">
        <v>1</v>
      </c>
      <c r="D21" s="8">
        <v>2</v>
      </c>
      <c r="E21" s="8">
        <v>2</v>
      </c>
      <c r="F21" s="8">
        <v>2</v>
      </c>
      <c r="G21" s="8">
        <v>2</v>
      </c>
      <c r="H21" s="9">
        <v>3</v>
      </c>
      <c r="I21" s="9">
        <v>2</v>
      </c>
      <c r="J21" s="9">
        <v>3</v>
      </c>
      <c r="K21" s="9">
        <v>4</v>
      </c>
      <c r="L21" s="9">
        <v>2</v>
      </c>
      <c r="M21" s="9">
        <v>1</v>
      </c>
      <c r="N21" s="9">
        <v>3</v>
      </c>
      <c r="O21" s="9">
        <v>1</v>
      </c>
      <c r="P21" s="9">
        <v>5</v>
      </c>
      <c r="Q21" s="8">
        <v>2</v>
      </c>
      <c r="R21" s="8">
        <v>2</v>
      </c>
      <c r="S21" s="9">
        <v>1</v>
      </c>
      <c r="T21" s="9">
        <v>1</v>
      </c>
      <c r="U21" s="9">
        <v>5</v>
      </c>
      <c r="V21" s="9">
        <v>7</v>
      </c>
      <c r="W21" s="9">
        <v>5</v>
      </c>
      <c r="X21" s="8">
        <v>2</v>
      </c>
      <c r="Y21" s="9">
        <v>2</v>
      </c>
      <c r="Z21" s="8">
        <v>1</v>
      </c>
      <c r="AA21" s="8">
        <v>3</v>
      </c>
      <c r="AB21" s="9">
        <v>2</v>
      </c>
    </row>
    <row r="22" ht="15.75" spans="1:28">
      <c r="A22" s="6">
        <v>19</v>
      </c>
      <c r="B22" s="7" t="s">
        <v>117</v>
      </c>
      <c r="C22" s="8">
        <v>1</v>
      </c>
      <c r="D22" s="8">
        <v>2</v>
      </c>
      <c r="E22" s="8">
        <v>2</v>
      </c>
      <c r="F22" s="8">
        <v>2</v>
      </c>
      <c r="G22" s="8">
        <v>2</v>
      </c>
      <c r="H22" s="9">
        <v>3</v>
      </c>
      <c r="I22" s="9">
        <v>2</v>
      </c>
      <c r="J22" s="9">
        <v>3</v>
      </c>
      <c r="K22" s="9">
        <v>4</v>
      </c>
      <c r="L22" s="9">
        <v>1</v>
      </c>
      <c r="M22" s="9">
        <v>1</v>
      </c>
      <c r="N22" s="9">
        <v>3</v>
      </c>
      <c r="O22" s="9">
        <v>2</v>
      </c>
      <c r="P22" s="9">
        <v>3</v>
      </c>
      <c r="Q22" s="8">
        <v>2</v>
      </c>
      <c r="R22" s="8">
        <v>2</v>
      </c>
      <c r="S22" s="9">
        <v>1</v>
      </c>
      <c r="T22" s="9">
        <v>1</v>
      </c>
      <c r="U22" s="9">
        <v>5</v>
      </c>
      <c r="V22" s="9">
        <v>7</v>
      </c>
      <c r="W22" s="9">
        <v>3</v>
      </c>
      <c r="X22" s="8">
        <v>2</v>
      </c>
      <c r="Y22" s="9">
        <v>2</v>
      </c>
      <c r="Z22" s="8">
        <v>1</v>
      </c>
      <c r="AA22" s="8">
        <v>3</v>
      </c>
      <c r="AB22" s="9">
        <v>2</v>
      </c>
    </row>
    <row r="23" ht="15.75" spans="1:28">
      <c r="A23" s="6">
        <v>20</v>
      </c>
      <c r="B23" s="7" t="s">
        <v>119</v>
      </c>
      <c r="C23" s="8">
        <v>1</v>
      </c>
      <c r="D23" s="8">
        <v>2</v>
      </c>
      <c r="E23" s="8">
        <v>2</v>
      </c>
      <c r="F23" s="8">
        <v>2</v>
      </c>
      <c r="G23" s="8">
        <v>2</v>
      </c>
      <c r="H23" s="9">
        <v>3</v>
      </c>
      <c r="I23" s="9">
        <v>2</v>
      </c>
      <c r="J23" s="9">
        <v>3</v>
      </c>
      <c r="K23" s="9">
        <v>4</v>
      </c>
      <c r="L23" s="9">
        <v>2</v>
      </c>
      <c r="M23" s="9">
        <v>1</v>
      </c>
      <c r="N23" s="9">
        <v>3</v>
      </c>
      <c r="O23" s="9">
        <v>1</v>
      </c>
      <c r="P23" s="9">
        <v>7</v>
      </c>
      <c r="Q23" s="8">
        <v>3</v>
      </c>
      <c r="R23" s="8">
        <v>2</v>
      </c>
      <c r="S23" s="9">
        <v>1</v>
      </c>
      <c r="T23" s="9">
        <v>1</v>
      </c>
      <c r="U23" s="9">
        <v>5</v>
      </c>
      <c r="V23" s="9">
        <v>7</v>
      </c>
      <c r="W23" s="9">
        <v>5</v>
      </c>
      <c r="X23" s="8">
        <v>3</v>
      </c>
      <c r="Y23" s="9">
        <v>2</v>
      </c>
      <c r="Z23" s="8">
        <v>2</v>
      </c>
      <c r="AA23" s="8">
        <v>2</v>
      </c>
      <c r="AB23" s="9">
        <v>1</v>
      </c>
    </row>
    <row r="24" ht="15.75" spans="1:28">
      <c r="A24" s="6">
        <v>21</v>
      </c>
      <c r="B24" s="7" t="s">
        <v>121</v>
      </c>
      <c r="C24" s="8">
        <v>1</v>
      </c>
      <c r="D24" s="8">
        <v>2</v>
      </c>
      <c r="E24" s="8">
        <v>2</v>
      </c>
      <c r="F24" s="8">
        <v>2</v>
      </c>
      <c r="G24" s="8">
        <v>2</v>
      </c>
      <c r="H24" s="9">
        <v>5</v>
      </c>
      <c r="I24" s="9">
        <v>2</v>
      </c>
      <c r="J24" s="9">
        <v>3</v>
      </c>
      <c r="K24" s="9">
        <v>4</v>
      </c>
      <c r="L24" s="9">
        <v>2</v>
      </c>
      <c r="M24" s="9">
        <v>1</v>
      </c>
      <c r="N24" s="9">
        <v>3</v>
      </c>
      <c r="O24" s="9">
        <v>2</v>
      </c>
      <c r="P24" s="9">
        <v>3</v>
      </c>
      <c r="Q24" s="8">
        <v>3</v>
      </c>
      <c r="R24" s="8">
        <v>2</v>
      </c>
      <c r="S24" s="9">
        <v>1</v>
      </c>
      <c r="T24" s="9">
        <v>1</v>
      </c>
      <c r="U24" s="9">
        <v>5</v>
      </c>
      <c r="V24" s="9">
        <v>7</v>
      </c>
      <c r="W24" s="9">
        <v>5</v>
      </c>
      <c r="X24" s="8">
        <v>3</v>
      </c>
      <c r="Y24" s="9">
        <v>2</v>
      </c>
      <c r="Z24" s="8">
        <v>3</v>
      </c>
      <c r="AA24" s="8">
        <v>3</v>
      </c>
      <c r="AB24" s="9">
        <v>3</v>
      </c>
    </row>
    <row r="25" ht="15.75" spans="1:28">
      <c r="A25" s="6">
        <v>22</v>
      </c>
      <c r="B25" s="7" t="s">
        <v>123</v>
      </c>
      <c r="C25" s="8">
        <v>2</v>
      </c>
      <c r="D25" s="8">
        <v>2</v>
      </c>
      <c r="E25" s="8">
        <v>1</v>
      </c>
      <c r="F25" s="8">
        <v>1</v>
      </c>
      <c r="G25" s="8">
        <v>2</v>
      </c>
      <c r="H25" s="9">
        <v>3</v>
      </c>
      <c r="I25" s="9">
        <v>2</v>
      </c>
      <c r="J25" s="9">
        <v>3</v>
      </c>
      <c r="K25" s="9">
        <v>4</v>
      </c>
      <c r="L25" s="9">
        <v>3</v>
      </c>
      <c r="M25" s="9">
        <v>1</v>
      </c>
      <c r="N25" s="9">
        <v>3</v>
      </c>
      <c r="O25" s="9">
        <v>1</v>
      </c>
      <c r="P25" s="9">
        <v>5</v>
      </c>
      <c r="Q25" s="8">
        <v>1</v>
      </c>
      <c r="R25" s="8">
        <v>1</v>
      </c>
      <c r="S25" s="9">
        <v>1</v>
      </c>
      <c r="T25" s="9">
        <v>1</v>
      </c>
      <c r="U25" s="9">
        <v>5</v>
      </c>
      <c r="V25" s="9">
        <v>7</v>
      </c>
      <c r="W25" s="9">
        <v>5</v>
      </c>
      <c r="X25" s="8">
        <v>1</v>
      </c>
      <c r="Y25" s="9">
        <v>2</v>
      </c>
      <c r="Z25" s="8">
        <v>2</v>
      </c>
      <c r="AA25" s="8">
        <v>1</v>
      </c>
      <c r="AB25" s="9">
        <v>1</v>
      </c>
    </row>
    <row r="26" ht="15.75" spans="1:28">
      <c r="A26" s="6">
        <v>23</v>
      </c>
      <c r="B26" s="7" t="s">
        <v>126</v>
      </c>
      <c r="C26" s="8">
        <v>2</v>
      </c>
      <c r="D26" s="8">
        <v>1</v>
      </c>
      <c r="E26" s="8">
        <v>2</v>
      </c>
      <c r="F26" s="8">
        <v>1</v>
      </c>
      <c r="G26" s="8">
        <v>2</v>
      </c>
      <c r="H26" s="9">
        <v>3</v>
      </c>
      <c r="I26" s="9">
        <v>2</v>
      </c>
      <c r="J26" s="9">
        <v>3</v>
      </c>
      <c r="K26" s="9">
        <v>4</v>
      </c>
      <c r="L26" s="9">
        <v>1</v>
      </c>
      <c r="M26" s="9">
        <v>1</v>
      </c>
      <c r="N26" s="9">
        <v>3</v>
      </c>
      <c r="O26" s="9">
        <v>1</v>
      </c>
      <c r="P26" s="9">
        <v>3</v>
      </c>
      <c r="Q26" s="8">
        <v>1</v>
      </c>
      <c r="R26" s="8">
        <v>2</v>
      </c>
      <c r="S26" s="9">
        <v>1</v>
      </c>
      <c r="T26" s="9">
        <v>1</v>
      </c>
      <c r="U26" s="9">
        <v>5</v>
      </c>
      <c r="V26" s="9">
        <v>7</v>
      </c>
      <c r="W26" s="9">
        <v>5</v>
      </c>
      <c r="X26" s="8">
        <v>3</v>
      </c>
      <c r="Y26" s="9">
        <v>2</v>
      </c>
      <c r="Z26" s="8">
        <v>3</v>
      </c>
      <c r="AA26" s="8">
        <v>2</v>
      </c>
      <c r="AB26" s="9">
        <v>2</v>
      </c>
    </row>
    <row r="27" ht="15.75" spans="1:28">
      <c r="A27" s="6">
        <v>24</v>
      </c>
      <c r="B27" s="7" t="s">
        <v>128</v>
      </c>
      <c r="C27" s="8">
        <v>2</v>
      </c>
      <c r="D27" s="8">
        <v>2</v>
      </c>
      <c r="E27" s="8">
        <v>2</v>
      </c>
      <c r="F27" s="8">
        <v>2</v>
      </c>
      <c r="G27" s="8">
        <v>3</v>
      </c>
      <c r="H27" s="9">
        <v>3</v>
      </c>
      <c r="I27" s="9">
        <v>2</v>
      </c>
      <c r="J27" s="9">
        <v>3</v>
      </c>
      <c r="K27" s="9">
        <v>4</v>
      </c>
      <c r="L27" s="9">
        <v>3</v>
      </c>
      <c r="M27" s="9">
        <v>3</v>
      </c>
      <c r="N27" s="9">
        <v>3</v>
      </c>
      <c r="O27" s="9">
        <v>1</v>
      </c>
      <c r="P27" s="9">
        <v>7</v>
      </c>
      <c r="Q27" s="8">
        <v>1</v>
      </c>
      <c r="R27" s="8">
        <v>1</v>
      </c>
      <c r="S27" s="9">
        <v>1</v>
      </c>
      <c r="T27" s="9">
        <v>1</v>
      </c>
      <c r="U27" s="9">
        <v>5</v>
      </c>
      <c r="V27" s="9">
        <v>7</v>
      </c>
      <c r="W27" s="9">
        <v>3</v>
      </c>
      <c r="X27" s="8">
        <v>1</v>
      </c>
      <c r="Y27" s="9">
        <v>1</v>
      </c>
      <c r="Z27" s="8">
        <v>3</v>
      </c>
      <c r="AA27" s="8">
        <v>1</v>
      </c>
      <c r="AB27" s="9">
        <v>2</v>
      </c>
    </row>
    <row r="28" ht="15.75" spans="1:28">
      <c r="A28" s="6">
        <v>25</v>
      </c>
      <c r="B28" s="7" t="s">
        <v>131</v>
      </c>
      <c r="C28" s="8">
        <v>1</v>
      </c>
      <c r="D28" s="8">
        <v>2</v>
      </c>
      <c r="E28" s="8">
        <v>2</v>
      </c>
      <c r="F28" s="8">
        <v>2</v>
      </c>
      <c r="G28" s="8">
        <v>2</v>
      </c>
      <c r="H28" s="9">
        <v>3</v>
      </c>
      <c r="I28" s="9">
        <v>2</v>
      </c>
      <c r="J28" s="9">
        <v>3</v>
      </c>
      <c r="K28" s="9">
        <v>4</v>
      </c>
      <c r="L28" s="9">
        <v>3</v>
      </c>
      <c r="M28" s="9">
        <v>1</v>
      </c>
      <c r="N28" s="9">
        <v>3</v>
      </c>
      <c r="O28" s="9">
        <v>1</v>
      </c>
      <c r="P28" s="9">
        <v>3</v>
      </c>
      <c r="Q28" s="8">
        <v>1</v>
      </c>
      <c r="R28" s="8">
        <v>2</v>
      </c>
      <c r="S28" s="9">
        <v>1</v>
      </c>
      <c r="T28" s="9">
        <v>1</v>
      </c>
      <c r="U28" s="9">
        <v>5</v>
      </c>
      <c r="V28" s="9">
        <v>7</v>
      </c>
      <c r="W28" s="9">
        <v>3</v>
      </c>
      <c r="X28" s="8">
        <v>3</v>
      </c>
      <c r="Y28" s="9">
        <v>2</v>
      </c>
      <c r="Z28" s="8">
        <v>3</v>
      </c>
      <c r="AA28" s="8">
        <v>2</v>
      </c>
      <c r="AB28" s="9">
        <v>3</v>
      </c>
    </row>
    <row r="29" ht="15.75" spans="1:28">
      <c r="A29" s="6">
        <v>26</v>
      </c>
      <c r="B29" s="7" t="s">
        <v>134</v>
      </c>
      <c r="C29" s="8">
        <v>1</v>
      </c>
      <c r="D29" s="8">
        <v>2</v>
      </c>
      <c r="E29" s="8">
        <v>2</v>
      </c>
      <c r="F29" s="8">
        <v>2</v>
      </c>
      <c r="G29" s="8">
        <v>2</v>
      </c>
      <c r="H29" s="9">
        <v>3</v>
      </c>
      <c r="I29" s="9">
        <v>2</v>
      </c>
      <c r="J29" s="9">
        <v>3</v>
      </c>
      <c r="K29" s="9">
        <v>4</v>
      </c>
      <c r="L29" s="9">
        <v>3</v>
      </c>
      <c r="M29" s="9">
        <v>1</v>
      </c>
      <c r="N29" s="9">
        <v>3</v>
      </c>
      <c r="O29" s="9">
        <v>1</v>
      </c>
      <c r="P29" s="9">
        <v>3</v>
      </c>
      <c r="Q29" s="8">
        <v>1</v>
      </c>
      <c r="R29" s="8">
        <v>2</v>
      </c>
      <c r="S29" s="9">
        <v>1</v>
      </c>
      <c r="T29" s="9">
        <v>1</v>
      </c>
      <c r="U29" s="9">
        <v>5</v>
      </c>
      <c r="V29" s="9">
        <v>7</v>
      </c>
      <c r="W29" s="9">
        <v>3</v>
      </c>
      <c r="X29" s="8">
        <v>2</v>
      </c>
      <c r="Y29" s="9">
        <v>2</v>
      </c>
      <c r="Z29" s="8">
        <v>1</v>
      </c>
      <c r="AA29" s="8">
        <v>2</v>
      </c>
      <c r="AB29" s="9">
        <v>2</v>
      </c>
    </row>
    <row r="30" ht="15.75" spans="1:28">
      <c r="A30" s="6">
        <v>27</v>
      </c>
      <c r="B30" s="7" t="s">
        <v>136</v>
      </c>
      <c r="C30" s="8">
        <v>1</v>
      </c>
      <c r="D30" s="8">
        <v>1</v>
      </c>
      <c r="E30" s="8">
        <v>2</v>
      </c>
      <c r="F30" s="8">
        <v>2</v>
      </c>
      <c r="G30" s="8">
        <v>2</v>
      </c>
      <c r="H30" s="9">
        <v>3</v>
      </c>
      <c r="I30" s="9">
        <v>2</v>
      </c>
      <c r="J30" s="9">
        <v>3</v>
      </c>
      <c r="K30" s="9">
        <v>4</v>
      </c>
      <c r="L30" s="9">
        <v>2</v>
      </c>
      <c r="M30" s="9">
        <v>2</v>
      </c>
      <c r="N30" s="9">
        <v>3</v>
      </c>
      <c r="O30" s="9">
        <v>2</v>
      </c>
      <c r="P30" s="9">
        <v>1</v>
      </c>
      <c r="Q30" s="8">
        <v>2</v>
      </c>
      <c r="R30" s="8">
        <v>3</v>
      </c>
      <c r="S30" s="9">
        <v>3</v>
      </c>
      <c r="T30" s="9">
        <v>1</v>
      </c>
      <c r="U30" s="9">
        <v>5</v>
      </c>
      <c r="V30" s="9">
        <v>7</v>
      </c>
      <c r="W30" s="9">
        <v>3</v>
      </c>
      <c r="X30" s="8">
        <v>2</v>
      </c>
      <c r="Y30" s="9">
        <v>3</v>
      </c>
      <c r="Z30" s="8">
        <v>1</v>
      </c>
      <c r="AA30" s="8">
        <v>3</v>
      </c>
      <c r="AB30" s="9">
        <v>3</v>
      </c>
    </row>
    <row r="31" ht="15.75" spans="1:28">
      <c r="A31" s="6">
        <v>28</v>
      </c>
      <c r="B31" s="7" t="s">
        <v>139</v>
      </c>
      <c r="C31" s="8">
        <v>1</v>
      </c>
      <c r="D31" s="8">
        <v>2</v>
      </c>
      <c r="E31" s="8">
        <v>3</v>
      </c>
      <c r="F31" s="8">
        <v>3</v>
      </c>
      <c r="G31" s="8">
        <v>3</v>
      </c>
      <c r="H31" s="9">
        <v>3</v>
      </c>
      <c r="I31" s="9">
        <v>2</v>
      </c>
      <c r="J31" s="9">
        <v>3</v>
      </c>
      <c r="K31" s="9">
        <v>4</v>
      </c>
      <c r="L31" s="9">
        <v>3</v>
      </c>
      <c r="M31" s="9">
        <v>2</v>
      </c>
      <c r="N31" s="9">
        <v>3</v>
      </c>
      <c r="O31" s="9">
        <v>1</v>
      </c>
      <c r="P31" s="9">
        <v>5</v>
      </c>
      <c r="Q31" s="8">
        <v>1</v>
      </c>
      <c r="R31" s="8">
        <v>1</v>
      </c>
      <c r="S31" s="9">
        <v>1</v>
      </c>
      <c r="T31" s="9">
        <v>3</v>
      </c>
      <c r="U31" s="11">
        <v>2</v>
      </c>
      <c r="V31" s="9">
        <v>2</v>
      </c>
      <c r="W31" s="9">
        <v>5</v>
      </c>
      <c r="X31" s="8">
        <v>2</v>
      </c>
      <c r="Y31" s="9">
        <v>2</v>
      </c>
      <c r="Z31" s="8">
        <v>2</v>
      </c>
      <c r="AA31" s="8">
        <v>1</v>
      </c>
      <c r="AB31" s="9">
        <v>2</v>
      </c>
    </row>
    <row r="32" ht="15.75" spans="1:28">
      <c r="A32" s="6">
        <v>29</v>
      </c>
      <c r="B32" s="7" t="s">
        <v>140</v>
      </c>
      <c r="C32" s="8">
        <v>2</v>
      </c>
      <c r="D32" s="8">
        <v>3</v>
      </c>
      <c r="E32" s="8">
        <v>1</v>
      </c>
      <c r="F32" s="8">
        <v>1</v>
      </c>
      <c r="G32" s="8">
        <v>2</v>
      </c>
      <c r="H32" s="9">
        <v>3</v>
      </c>
      <c r="I32" s="9">
        <v>2</v>
      </c>
      <c r="J32" s="9">
        <v>2</v>
      </c>
      <c r="K32" s="9">
        <v>4</v>
      </c>
      <c r="L32" s="9">
        <v>2</v>
      </c>
      <c r="M32" s="9">
        <v>1</v>
      </c>
      <c r="N32" s="9">
        <v>3</v>
      </c>
      <c r="O32" s="9">
        <v>2</v>
      </c>
      <c r="P32" s="9">
        <v>5</v>
      </c>
      <c r="Q32" s="8">
        <v>3</v>
      </c>
      <c r="R32" s="8">
        <v>2</v>
      </c>
      <c r="S32" s="9">
        <v>1</v>
      </c>
      <c r="T32" s="9">
        <v>1</v>
      </c>
      <c r="U32" s="9">
        <v>5</v>
      </c>
      <c r="V32" s="9">
        <v>2</v>
      </c>
      <c r="W32" s="9">
        <v>7</v>
      </c>
      <c r="X32" s="8">
        <v>3</v>
      </c>
      <c r="Y32" s="9">
        <v>2</v>
      </c>
      <c r="Z32" s="8">
        <v>3</v>
      </c>
      <c r="AA32" s="8">
        <v>1</v>
      </c>
      <c r="AB32" s="9">
        <v>1</v>
      </c>
    </row>
    <row r="33" ht="15.75" spans="1:28">
      <c r="A33" s="6">
        <v>30</v>
      </c>
      <c r="B33" s="7" t="s">
        <v>142</v>
      </c>
      <c r="C33" s="8">
        <v>2</v>
      </c>
      <c r="D33" s="8">
        <v>2</v>
      </c>
      <c r="E33" s="8">
        <v>2</v>
      </c>
      <c r="F33" s="8">
        <v>2</v>
      </c>
      <c r="G33" s="8">
        <v>3</v>
      </c>
      <c r="H33" s="9">
        <v>3</v>
      </c>
      <c r="I33" s="9">
        <v>2</v>
      </c>
      <c r="J33" s="9">
        <v>3</v>
      </c>
      <c r="K33" s="9">
        <v>4</v>
      </c>
      <c r="L33" s="9">
        <v>2</v>
      </c>
      <c r="M33" s="9">
        <v>1</v>
      </c>
      <c r="N33" s="9">
        <v>3</v>
      </c>
      <c r="O33" s="9">
        <v>2</v>
      </c>
      <c r="P33" s="9">
        <v>3</v>
      </c>
      <c r="Q33" s="8">
        <v>3</v>
      </c>
      <c r="R33" s="8">
        <v>2</v>
      </c>
      <c r="S33" s="9">
        <v>1</v>
      </c>
      <c r="T33" s="9">
        <v>1</v>
      </c>
      <c r="U33" s="9">
        <v>5</v>
      </c>
      <c r="V33" s="9">
        <v>7</v>
      </c>
      <c r="W33" s="9">
        <v>7</v>
      </c>
      <c r="X33" s="8">
        <v>2</v>
      </c>
      <c r="Y33" s="9">
        <v>2</v>
      </c>
      <c r="Z33" s="8">
        <v>3</v>
      </c>
      <c r="AA33" s="8">
        <v>1</v>
      </c>
      <c r="AB33" s="9">
        <v>2</v>
      </c>
    </row>
    <row r="34" ht="15.75" spans="1:28">
      <c r="A34" s="6">
        <v>31</v>
      </c>
      <c r="B34" s="7" t="s">
        <v>144</v>
      </c>
      <c r="C34" s="8">
        <v>2</v>
      </c>
      <c r="D34" s="8">
        <v>2</v>
      </c>
      <c r="E34" s="8">
        <v>1</v>
      </c>
      <c r="F34" s="8">
        <v>1</v>
      </c>
      <c r="G34" s="8">
        <v>2</v>
      </c>
      <c r="H34" s="9">
        <v>3</v>
      </c>
      <c r="I34" s="9">
        <v>1</v>
      </c>
      <c r="J34" s="9">
        <v>2</v>
      </c>
      <c r="K34" s="9">
        <v>4</v>
      </c>
      <c r="L34" s="9">
        <v>1</v>
      </c>
      <c r="M34" s="9">
        <v>1</v>
      </c>
      <c r="N34" s="9">
        <v>3</v>
      </c>
      <c r="O34" s="9">
        <v>2</v>
      </c>
      <c r="P34" s="9">
        <v>3</v>
      </c>
      <c r="Q34" s="8">
        <v>2</v>
      </c>
      <c r="R34" s="8">
        <v>2</v>
      </c>
      <c r="S34" s="9">
        <v>1</v>
      </c>
      <c r="T34" s="9">
        <v>1</v>
      </c>
      <c r="U34" s="9">
        <v>5</v>
      </c>
      <c r="V34" s="9">
        <v>2</v>
      </c>
      <c r="W34" s="9">
        <v>7</v>
      </c>
      <c r="X34" s="8">
        <v>3</v>
      </c>
      <c r="Y34" s="9">
        <v>2</v>
      </c>
      <c r="Z34" s="8">
        <v>3</v>
      </c>
      <c r="AA34" s="8">
        <v>1</v>
      </c>
      <c r="AB34" s="9">
        <v>1</v>
      </c>
    </row>
    <row r="35" ht="15.75" spans="1:28">
      <c r="A35" s="6">
        <v>32</v>
      </c>
      <c r="B35" s="7" t="s">
        <v>146</v>
      </c>
      <c r="C35" s="8">
        <v>1</v>
      </c>
      <c r="D35" s="8">
        <v>2</v>
      </c>
      <c r="E35" s="8">
        <v>2</v>
      </c>
      <c r="F35" s="8">
        <v>2</v>
      </c>
      <c r="G35" s="8">
        <v>2</v>
      </c>
      <c r="H35" s="9">
        <v>3</v>
      </c>
      <c r="I35" s="9">
        <v>2</v>
      </c>
      <c r="J35" s="9">
        <v>3</v>
      </c>
      <c r="K35" s="9">
        <v>3</v>
      </c>
      <c r="L35" s="9">
        <v>2</v>
      </c>
      <c r="M35" s="9">
        <v>2</v>
      </c>
      <c r="N35" s="9">
        <v>3</v>
      </c>
      <c r="O35" s="9">
        <v>1</v>
      </c>
      <c r="P35" s="9">
        <v>7</v>
      </c>
      <c r="Q35" s="8">
        <v>1</v>
      </c>
      <c r="R35" s="8">
        <v>1</v>
      </c>
      <c r="S35" s="9">
        <v>1</v>
      </c>
      <c r="T35" s="9">
        <v>1</v>
      </c>
      <c r="U35" s="9">
        <v>5</v>
      </c>
      <c r="V35" s="9">
        <v>2</v>
      </c>
      <c r="W35" s="9">
        <v>5</v>
      </c>
      <c r="X35" s="8">
        <v>1</v>
      </c>
      <c r="Y35" s="9">
        <v>1</v>
      </c>
      <c r="Z35" s="8">
        <v>3</v>
      </c>
      <c r="AA35" s="8">
        <v>2</v>
      </c>
      <c r="AB35" s="9">
        <v>2</v>
      </c>
    </row>
    <row r="36" ht="15.75" spans="1:28">
      <c r="A36" s="6">
        <v>33</v>
      </c>
      <c r="B36" s="7" t="s">
        <v>147</v>
      </c>
      <c r="C36" s="8">
        <v>2</v>
      </c>
      <c r="D36" s="8">
        <v>2</v>
      </c>
      <c r="E36" s="8">
        <v>1</v>
      </c>
      <c r="F36" s="8">
        <v>1</v>
      </c>
      <c r="G36" s="8">
        <v>2</v>
      </c>
      <c r="H36" s="9">
        <v>3</v>
      </c>
      <c r="I36" s="9">
        <v>2</v>
      </c>
      <c r="J36" s="9">
        <v>3</v>
      </c>
      <c r="K36" s="9">
        <v>4</v>
      </c>
      <c r="L36" s="9">
        <v>1</v>
      </c>
      <c r="M36" s="9">
        <v>1</v>
      </c>
      <c r="N36" s="9">
        <v>3</v>
      </c>
      <c r="O36" s="9">
        <v>2</v>
      </c>
      <c r="P36" s="9">
        <v>1</v>
      </c>
      <c r="Q36" s="8">
        <v>3</v>
      </c>
      <c r="R36" s="8">
        <v>3</v>
      </c>
      <c r="S36" s="9">
        <v>1</v>
      </c>
      <c r="T36" s="9">
        <v>1</v>
      </c>
      <c r="U36" s="9">
        <v>5</v>
      </c>
      <c r="V36" s="9">
        <v>7</v>
      </c>
      <c r="W36" s="9">
        <v>3</v>
      </c>
      <c r="X36" s="8">
        <v>2</v>
      </c>
      <c r="Y36" s="9">
        <v>3</v>
      </c>
      <c r="Z36" s="8">
        <v>3</v>
      </c>
      <c r="AA36" s="8">
        <v>2</v>
      </c>
      <c r="AB36" s="9">
        <v>2</v>
      </c>
    </row>
    <row r="37" ht="15.75" spans="1:28">
      <c r="A37" s="6">
        <v>34</v>
      </c>
      <c r="B37" s="7" t="s">
        <v>150</v>
      </c>
      <c r="C37" s="8">
        <v>1</v>
      </c>
      <c r="D37" s="8">
        <v>2</v>
      </c>
      <c r="E37" s="8">
        <v>2</v>
      </c>
      <c r="F37" s="8">
        <v>2</v>
      </c>
      <c r="G37" s="8">
        <v>2</v>
      </c>
      <c r="H37" s="9">
        <v>5</v>
      </c>
      <c r="I37" s="9">
        <v>2</v>
      </c>
      <c r="J37" s="9">
        <v>3</v>
      </c>
      <c r="K37" s="9">
        <v>4</v>
      </c>
      <c r="L37" s="9">
        <v>2</v>
      </c>
      <c r="M37" s="9">
        <v>1</v>
      </c>
      <c r="N37" s="9">
        <v>3</v>
      </c>
      <c r="O37" s="9">
        <v>2</v>
      </c>
      <c r="P37" s="9">
        <v>5</v>
      </c>
      <c r="Q37" s="8">
        <v>3</v>
      </c>
      <c r="R37" s="8">
        <v>2</v>
      </c>
      <c r="S37" s="9">
        <v>1</v>
      </c>
      <c r="T37" s="9">
        <v>1</v>
      </c>
      <c r="U37" s="9">
        <v>5</v>
      </c>
      <c r="V37" s="9">
        <v>7</v>
      </c>
      <c r="W37" s="9">
        <v>5</v>
      </c>
      <c r="X37" s="8">
        <v>3</v>
      </c>
      <c r="Y37" s="9">
        <v>2</v>
      </c>
      <c r="Z37" s="8">
        <v>3</v>
      </c>
      <c r="AA37" s="8">
        <v>3</v>
      </c>
      <c r="AB37" s="9">
        <v>3</v>
      </c>
    </row>
    <row r="38" ht="15.75" spans="1:28">
      <c r="A38" s="6">
        <v>35</v>
      </c>
      <c r="B38" s="7" t="s">
        <v>152</v>
      </c>
      <c r="C38" s="8">
        <v>1</v>
      </c>
      <c r="D38" s="8">
        <v>2</v>
      </c>
      <c r="E38" s="8">
        <v>2</v>
      </c>
      <c r="F38" s="8">
        <v>2</v>
      </c>
      <c r="G38" s="8">
        <v>2</v>
      </c>
      <c r="H38" s="9">
        <v>3</v>
      </c>
      <c r="I38" s="9">
        <v>2</v>
      </c>
      <c r="J38" s="9">
        <v>3</v>
      </c>
      <c r="K38" s="9">
        <v>4</v>
      </c>
      <c r="L38" s="9">
        <v>3</v>
      </c>
      <c r="M38" s="9">
        <v>1</v>
      </c>
      <c r="N38" s="9">
        <v>3</v>
      </c>
      <c r="O38" s="9">
        <v>2</v>
      </c>
      <c r="P38" s="9">
        <v>3</v>
      </c>
      <c r="Q38" s="8">
        <v>2</v>
      </c>
      <c r="R38" s="8">
        <v>2</v>
      </c>
      <c r="S38" s="9">
        <v>1</v>
      </c>
      <c r="T38" s="9">
        <v>1</v>
      </c>
      <c r="U38" s="9">
        <v>5</v>
      </c>
      <c r="V38" s="9">
        <v>7</v>
      </c>
      <c r="W38" s="9">
        <v>3</v>
      </c>
      <c r="X38" s="8">
        <v>3</v>
      </c>
      <c r="Y38" s="9">
        <v>2</v>
      </c>
      <c r="Z38" s="8">
        <v>2</v>
      </c>
      <c r="AA38" s="8">
        <v>2</v>
      </c>
      <c r="AB38" s="9">
        <v>2</v>
      </c>
    </row>
    <row r="39" ht="15.75" spans="1:28">
      <c r="A39" s="6">
        <v>36</v>
      </c>
      <c r="B39" s="7" t="s">
        <v>154</v>
      </c>
      <c r="C39" s="8">
        <v>1</v>
      </c>
      <c r="D39" s="8">
        <v>2</v>
      </c>
      <c r="E39" s="8">
        <v>2</v>
      </c>
      <c r="F39" s="8">
        <v>2</v>
      </c>
      <c r="G39" s="8">
        <v>2</v>
      </c>
      <c r="H39" s="9">
        <v>5</v>
      </c>
      <c r="I39" s="9">
        <v>2</v>
      </c>
      <c r="J39" s="9">
        <v>3</v>
      </c>
      <c r="K39" s="9">
        <v>4</v>
      </c>
      <c r="L39" s="9">
        <v>1</v>
      </c>
      <c r="M39" s="9">
        <v>1</v>
      </c>
      <c r="N39" s="9">
        <v>3</v>
      </c>
      <c r="O39" s="9">
        <v>1</v>
      </c>
      <c r="P39" s="9">
        <v>5</v>
      </c>
      <c r="Q39" s="8">
        <v>2</v>
      </c>
      <c r="R39" s="8">
        <v>2</v>
      </c>
      <c r="S39" s="9">
        <v>1</v>
      </c>
      <c r="T39" s="9">
        <v>1</v>
      </c>
      <c r="U39" s="9">
        <v>5</v>
      </c>
      <c r="V39" s="9">
        <v>7</v>
      </c>
      <c r="W39" s="9">
        <v>5</v>
      </c>
      <c r="X39" s="8">
        <v>2</v>
      </c>
      <c r="Y39" s="9">
        <v>2</v>
      </c>
      <c r="Z39" s="8">
        <v>2</v>
      </c>
      <c r="AA39" s="8">
        <v>3</v>
      </c>
      <c r="AB39" s="9">
        <v>2</v>
      </c>
    </row>
    <row r="40" ht="15.75" spans="1:28">
      <c r="A40" s="6">
        <v>37</v>
      </c>
      <c r="B40" s="7" t="s">
        <v>157</v>
      </c>
      <c r="C40" s="8">
        <v>1</v>
      </c>
      <c r="D40" s="8">
        <v>2</v>
      </c>
      <c r="E40" s="8">
        <v>2</v>
      </c>
      <c r="F40" s="8">
        <v>2</v>
      </c>
      <c r="G40" s="8">
        <v>2</v>
      </c>
      <c r="H40" s="9">
        <v>3</v>
      </c>
      <c r="I40" s="9">
        <v>2</v>
      </c>
      <c r="J40" s="9">
        <v>3</v>
      </c>
      <c r="K40" s="9">
        <v>4</v>
      </c>
      <c r="L40" s="9">
        <v>2</v>
      </c>
      <c r="M40" s="9">
        <v>2</v>
      </c>
      <c r="N40" s="9">
        <v>3</v>
      </c>
      <c r="O40" s="9">
        <v>1</v>
      </c>
      <c r="P40" s="9">
        <v>3</v>
      </c>
      <c r="Q40" s="8">
        <v>2</v>
      </c>
      <c r="R40" s="8">
        <v>2</v>
      </c>
      <c r="S40" s="9">
        <v>1</v>
      </c>
      <c r="T40" s="9">
        <v>1</v>
      </c>
      <c r="U40" s="9">
        <v>5</v>
      </c>
      <c r="V40" s="9">
        <v>7</v>
      </c>
      <c r="W40" s="9">
        <v>5</v>
      </c>
      <c r="X40" s="8">
        <v>2</v>
      </c>
      <c r="Y40" s="9">
        <v>2</v>
      </c>
      <c r="Z40" s="8">
        <v>2</v>
      </c>
      <c r="AA40" s="8">
        <v>2</v>
      </c>
      <c r="AB40" s="9">
        <v>2</v>
      </c>
    </row>
    <row r="41" ht="15.75" spans="1:28">
      <c r="A41" s="6">
        <v>38</v>
      </c>
      <c r="B41" s="7" t="s">
        <v>159</v>
      </c>
      <c r="C41" s="8">
        <v>2</v>
      </c>
      <c r="D41" s="8">
        <v>3</v>
      </c>
      <c r="E41" s="8">
        <v>2</v>
      </c>
      <c r="F41" s="8">
        <v>2</v>
      </c>
      <c r="G41" s="8">
        <v>3</v>
      </c>
      <c r="H41" s="9">
        <v>3</v>
      </c>
      <c r="I41" s="9">
        <v>2</v>
      </c>
      <c r="J41" s="9">
        <v>3</v>
      </c>
      <c r="K41" s="9">
        <v>4</v>
      </c>
      <c r="L41" s="9">
        <v>2</v>
      </c>
      <c r="M41" s="9">
        <v>1</v>
      </c>
      <c r="N41" s="9">
        <v>3</v>
      </c>
      <c r="O41" s="9">
        <v>1</v>
      </c>
      <c r="P41" s="9">
        <v>3</v>
      </c>
      <c r="Q41" s="8">
        <v>2</v>
      </c>
      <c r="R41" s="8">
        <v>2</v>
      </c>
      <c r="S41" s="9">
        <v>1</v>
      </c>
      <c r="T41" s="9">
        <v>1</v>
      </c>
      <c r="U41" s="9">
        <v>5</v>
      </c>
      <c r="V41" s="9">
        <v>7</v>
      </c>
      <c r="W41" s="9">
        <v>3</v>
      </c>
      <c r="X41" s="8">
        <v>2</v>
      </c>
      <c r="Y41" s="9">
        <v>1</v>
      </c>
      <c r="Z41" s="8">
        <v>2</v>
      </c>
      <c r="AA41" s="8">
        <v>2</v>
      </c>
      <c r="AB41" s="9">
        <v>2</v>
      </c>
    </row>
    <row r="42" ht="15.75" spans="1:28">
      <c r="A42" s="6">
        <v>39</v>
      </c>
      <c r="B42" s="7" t="s">
        <v>163</v>
      </c>
      <c r="C42" s="8">
        <v>2</v>
      </c>
      <c r="D42" s="8">
        <v>3</v>
      </c>
      <c r="E42" s="8">
        <v>2</v>
      </c>
      <c r="F42" s="8">
        <v>2</v>
      </c>
      <c r="G42" s="8">
        <v>3</v>
      </c>
      <c r="H42" s="9">
        <v>3</v>
      </c>
      <c r="I42" s="9">
        <v>2</v>
      </c>
      <c r="J42" s="9">
        <v>3</v>
      </c>
      <c r="K42" s="9">
        <v>4</v>
      </c>
      <c r="L42" s="9">
        <v>2</v>
      </c>
      <c r="M42" s="9">
        <v>1</v>
      </c>
      <c r="N42" s="9">
        <v>3</v>
      </c>
      <c r="O42" s="9">
        <v>1</v>
      </c>
      <c r="P42" s="9">
        <v>5</v>
      </c>
      <c r="Q42" s="8">
        <v>3</v>
      </c>
      <c r="R42" s="8">
        <v>2</v>
      </c>
      <c r="S42" s="9">
        <v>1</v>
      </c>
      <c r="T42" s="9">
        <v>1</v>
      </c>
      <c r="U42" s="9">
        <v>5</v>
      </c>
      <c r="V42" s="9">
        <v>7</v>
      </c>
      <c r="W42" s="9">
        <v>7</v>
      </c>
      <c r="X42" s="8">
        <v>3</v>
      </c>
      <c r="Y42" s="9">
        <v>2</v>
      </c>
      <c r="Z42" s="8">
        <v>3</v>
      </c>
      <c r="AA42" s="8">
        <v>2</v>
      </c>
      <c r="AB42" s="9">
        <v>2</v>
      </c>
    </row>
    <row r="43" ht="15.75" spans="1:28">
      <c r="A43" s="6">
        <v>40</v>
      </c>
      <c r="B43" s="7" t="s">
        <v>166</v>
      </c>
      <c r="C43" s="8">
        <v>1</v>
      </c>
      <c r="D43" s="8">
        <v>2</v>
      </c>
      <c r="E43" s="8">
        <v>2</v>
      </c>
      <c r="F43" s="8">
        <v>2</v>
      </c>
      <c r="G43" s="8">
        <v>2</v>
      </c>
      <c r="H43" s="9">
        <v>3</v>
      </c>
      <c r="I43" s="9">
        <v>2</v>
      </c>
      <c r="J43" s="9">
        <v>3</v>
      </c>
      <c r="K43" s="9">
        <v>4</v>
      </c>
      <c r="L43" s="9">
        <v>3</v>
      </c>
      <c r="M43" s="9">
        <v>1</v>
      </c>
      <c r="N43" s="9">
        <v>3</v>
      </c>
      <c r="O43" s="9">
        <v>1</v>
      </c>
      <c r="P43" s="9">
        <v>5</v>
      </c>
      <c r="Q43" s="8">
        <v>2</v>
      </c>
      <c r="R43" s="8">
        <v>2</v>
      </c>
      <c r="S43" s="9">
        <v>1</v>
      </c>
      <c r="T43" s="9">
        <v>2</v>
      </c>
      <c r="U43" s="9">
        <v>5</v>
      </c>
      <c r="V43" s="9">
        <v>2</v>
      </c>
      <c r="W43" s="9">
        <v>5</v>
      </c>
      <c r="X43" s="8">
        <v>2</v>
      </c>
      <c r="Y43" s="9">
        <v>1</v>
      </c>
      <c r="Z43" s="8">
        <v>1</v>
      </c>
      <c r="AA43" s="8">
        <v>2</v>
      </c>
      <c r="AB43" s="9">
        <v>2</v>
      </c>
    </row>
    <row r="44" ht="15.75" spans="1:28">
      <c r="A44" s="6">
        <v>41</v>
      </c>
      <c r="B44" s="7" t="s">
        <v>169</v>
      </c>
      <c r="C44" s="8">
        <v>1</v>
      </c>
      <c r="D44" s="8">
        <v>2</v>
      </c>
      <c r="E44" s="8">
        <v>2</v>
      </c>
      <c r="F44" s="8">
        <v>2</v>
      </c>
      <c r="G44" s="8">
        <v>2</v>
      </c>
      <c r="H44" s="9">
        <v>3</v>
      </c>
      <c r="I44" s="9">
        <v>2</v>
      </c>
      <c r="J44" s="9">
        <v>3</v>
      </c>
      <c r="K44" s="9">
        <v>4</v>
      </c>
      <c r="L44" s="9">
        <v>3</v>
      </c>
      <c r="M44" s="9">
        <v>1</v>
      </c>
      <c r="N44" s="9">
        <v>3</v>
      </c>
      <c r="O44" s="9">
        <v>1</v>
      </c>
      <c r="P44" s="9">
        <v>5</v>
      </c>
      <c r="Q44" s="8">
        <v>1</v>
      </c>
      <c r="R44" s="8">
        <v>2</v>
      </c>
      <c r="S44" s="9">
        <v>1</v>
      </c>
      <c r="T44" s="9">
        <v>1</v>
      </c>
      <c r="U44" s="9">
        <v>5</v>
      </c>
      <c r="V44" s="9">
        <v>7</v>
      </c>
      <c r="W44" s="9">
        <v>3</v>
      </c>
      <c r="X44" s="8">
        <v>2</v>
      </c>
      <c r="Y44" s="9">
        <v>1</v>
      </c>
      <c r="Z44" s="8">
        <v>3</v>
      </c>
      <c r="AA44" s="8">
        <v>2</v>
      </c>
      <c r="AB44" s="9">
        <v>2</v>
      </c>
    </row>
    <row r="45" ht="15.75" spans="1:28">
      <c r="A45" s="6">
        <v>42</v>
      </c>
      <c r="B45" s="7" t="s">
        <v>171</v>
      </c>
      <c r="C45" s="8">
        <v>2</v>
      </c>
      <c r="D45" s="8">
        <v>1</v>
      </c>
      <c r="E45" s="8">
        <v>2</v>
      </c>
      <c r="F45" s="8">
        <v>1</v>
      </c>
      <c r="G45" s="8">
        <v>2</v>
      </c>
      <c r="H45" s="9">
        <v>3</v>
      </c>
      <c r="I45" s="9">
        <v>2</v>
      </c>
      <c r="J45" s="9">
        <v>2</v>
      </c>
      <c r="K45" s="9">
        <v>4</v>
      </c>
      <c r="L45" s="9">
        <v>1</v>
      </c>
      <c r="M45" s="9">
        <v>1</v>
      </c>
      <c r="N45" s="9">
        <v>3</v>
      </c>
      <c r="O45" s="9">
        <v>1</v>
      </c>
      <c r="P45" s="9">
        <v>1</v>
      </c>
      <c r="Q45" s="8">
        <v>2</v>
      </c>
      <c r="R45" s="8">
        <v>3</v>
      </c>
      <c r="S45" s="9">
        <v>3</v>
      </c>
      <c r="T45" s="9">
        <v>1</v>
      </c>
      <c r="U45" s="9">
        <v>5</v>
      </c>
      <c r="V45" s="9">
        <v>7</v>
      </c>
      <c r="W45" s="9">
        <v>5</v>
      </c>
      <c r="X45" s="8">
        <v>2</v>
      </c>
      <c r="Y45" s="9">
        <v>3</v>
      </c>
      <c r="Z45" s="8">
        <v>1</v>
      </c>
      <c r="AA45" s="8">
        <v>2</v>
      </c>
      <c r="AB45" s="9">
        <v>2</v>
      </c>
    </row>
    <row r="46" ht="15.75" spans="1:28">
      <c r="A46" s="6">
        <v>43</v>
      </c>
      <c r="B46" s="7" t="s">
        <v>173</v>
      </c>
      <c r="C46" s="8">
        <v>2</v>
      </c>
      <c r="D46" s="8">
        <v>2</v>
      </c>
      <c r="E46" s="8">
        <v>2</v>
      </c>
      <c r="F46" s="8">
        <v>1</v>
      </c>
      <c r="G46" s="8">
        <v>2</v>
      </c>
      <c r="H46" s="9">
        <v>3</v>
      </c>
      <c r="I46" s="9">
        <v>2</v>
      </c>
      <c r="J46" s="9">
        <v>3</v>
      </c>
      <c r="K46" s="9">
        <v>4</v>
      </c>
      <c r="L46" s="9">
        <v>2</v>
      </c>
      <c r="M46" s="9">
        <v>1</v>
      </c>
      <c r="N46" s="9">
        <v>3</v>
      </c>
      <c r="O46" s="9">
        <v>2</v>
      </c>
      <c r="P46" s="9">
        <v>1</v>
      </c>
      <c r="Q46" s="8">
        <v>2</v>
      </c>
      <c r="R46" s="8">
        <v>3</v>
      </c>
      <c r="S46" s="9">
        <v>3</v>
      </c>
      <c r="T46" s="9">
        <v>1</v>
      </c>
      <c r="U46" s="9">
        <v>5</v>
      </c>
      <c r="V46" s="9">
        <v>7</v>
      </c>
      <c r="W46" s="9">
        <v>3</v>
      </c>
      <c r="X46" s="8">
        <v>2</v>
      </c>
      <c r="Y46" s="9">
        <v>2</v>
      </c>
      <c r="Z46" s="8">
        <v>2</v>
      </c>
      <c r="AA46" s="8">
        <v>2</v>
      </c>
      <c r="AB46" s="9">
        <v>2</v>
      </c>
    </row>
    <row r="47" ht="15.75" spans="1:28">
      <c r="A47" s="6">
        <v>44</v>
      </c>
      <c r="B47" s="7" t="s">
        <v>175</v>
      </c>
      <c r="C47" s="8">
        <v>2</v>
      </c>
      <c r="D47" s="8">
        <v>2</v>
      </c>
      <c r="E47" s="8">
        <v>2</v>
      </c>
      <c r="F47" s="8">
        <v>1</v>
      </c>
      <c r="G47" s="8">
        <v>2</v>
      </c>
      <c r="H47" s="9">
        <v>3</v>
      </c>
      <c r="I47" s="9">
        <v>2</v>
      </c>
      <c r="J47" s="9">
        <v>3</v>
      </c>
      <c r="K47" s="9">
        <v>4</v>
      </c>
      <c r="L47" s="9">
        <v>1</v>
      </c>
      <c r="M47" s="9">
        <v>1</v>
      </c>
      <c r="N47" s="9">
        <v>3</v>
      </c>
      <c r="O47" s="9">
        <v>1</v>
      </c>
      <c r="P47" s="9">
        <v>5</v>
      </c>
      <c r="Q47" s="8">
        <v>2</v>
      </c>
      <c r="R47" s="8">
        <v>2</v>
      </c>
      <c r="S47" s="9">
        <v>1</v>
      </c>
      <c r="T47" s="9">
        <v>1</v>
      </c>
      <c r="U47" s="9">
        <v>5</v>
      </c>
      <c r="V47" s="9">
        <v>7</v>
      </c>
      <c r="W47" s="9">
        <v>5</v>
      </c>
      <c r="X47" s="8">
        <v>2</v>
      </c>
      <c r="Y47" s="9">
        <v>2</v>
      </c>
      <c r="Z47" s="8">
        <v>3</v>
      </c>
      <c r="AA47" s="8">
        <v>2</v>
      </c>
      <c r="AB47" s="9">
        <v>2</v>
      </c>
    </row>
    <row r="48" ht="15.75" spans="1:28">
      <c r="A48" s="6">
        <v>45</v>
      </c>
      <c r="B48" s="7" t="s">
        <v>177</v>
      </c>
      <c r="C48" s="8">
        <v>2</v>
      </c>
      <c r="D48" s="8">
        <v>2</v>
      </c>
      <c r="E48" s="8">
        <v>2</v>
      </c>
      <c r="F48" s="8">
        <v>1</v>
      </c>
      <c r="G48" s="8">
        <v>2</v>
      </c>
      <c r="H48" s="9">
        <v>3</v>
      </c>
      <c r="I48" s="9">
        <v>2</v>
      </c>
      <c r="J48" s="9">
        <v>2</v>
      </c>
      <c r="K48" s="9">
        <v>4</v>
      </c>
      <c r="L48" s="9">
        <v>2</v>
      </c>
      <c r="M48" s="9">
        <v>1</v>
      </c>
      <c r="N48" s="9">
        <v>3</v>
      </c>
      <c r="O48" s="9">
        <v>1</v>
      </c>
      <c r="P48" s="9">
        <v>1</v>
      </c>
      <c r="Q48" s="8">
        <v>2</v>
      </c>
      <c r="R48" s="8">
        <v>2</v>
      </c>
      <c r="S48" s="9">
        <v>1</v>
      </c>
      <c r="T48" s="9">
        <v>1</v>
      </c>
      <c r="U48" s="9">
        <v>5</v>
      </c>
      <c r="V48" s="9">
        <v>7</v>
      </c>
      <c r="W48" s="9">
        <v>5</v>
      </c>
      <c r="X48" s="8">
        <v>2</v>
      </c>
      <c r="Y48" s="9">
        <v>2</v>
      </c>
      <c r="Z48" s="8">
        <v>3</v>
      </c>
      <c r="AA48" s="8">
        <v>2</v>
      </c>
      <c r="AB48" s="9">
        <v>2</v>
      </c>
    </row>
    <row r="49" ht="15.75" spans="1:28">
      <c r="A49" s="6">
        <v>46</v>
      </c>
      <c r="B49" s="7" t="s">
        <v>179</v>
      </c>
      <c r="C49" s="8">
        <v>2</v>
      </c>
      <c r="D49" s="8">
        <v>3</v>
      </c>
      <c r="E49" s="8">
        <v>2</v>
      </c>
      <c r="F49" s="8">
        <v>2</v>
      </c>
      <c r="G49" s="8">
        <v>3</v>
      </c>
      <c r="H49" s="9">
        <v>3</v>
      </c>
      <c r="I49" s="9">
        <v>2</v>
      </c>
      <c r="J49" s="9">
        <v>3</v>
      </c>
      <c r="K49" s="9">
        <v>4</v>
      </c>
      <c r="L49" s="9">
        <v>3</v>
      </c>
      <c r="M49" s="9">
        <v>1</v>
      </c>
      <c r="N49" s="9">
        <v>3</v>
      </c>
      <c r="O49" s="9">
        <v>1</v>
      </c>
      <c r="P49" s="9">
        <v>5</v>
      </c>
      <c r="Q49" s="8">
        <v>1</v>
      </c>
      <c r="R49" s="8">
        <v>2</v>
      </c>
      <c r="S49" s="9">
        <v>1</v>
      </c>
      <c r="T49" s="9">
        <v>2</v>
      </c>
      <c r="U49" s="9">
        <v>5</v>
      </c>
      <c r="V49" s="9">
        <v>7</v>
      </c>
      <c r="W49" s="9">
        <v>5</v>
      </c>
      <c r="X49" s="8">
        <v>2</v>
      </c>
      <c r="Y49" s="9">
        <v>1</v>
      </c>
      <c r="Z49" s="8">
        <v>3</v>
      </c>
      <c r="AA49" s="8">
        <v>2</v>
      </c>
      <c r="AB49" s="9">
        <v>2</v>
      </c>
    </row>
    <row r="50" ht="15.75" spans="1:28">
      <c r="A50" s="6">
        <v>47</v>
      </c>
      <c r="B50" s="7" t="s">
        <v>183</v>
      </c>
      <c r="C50" s="8">
        <v>2</v>
      </c>
      <c r="D50" s="8">
        <v>2</v>
      </c>
      <c r="E50" s="8">
        <v>2</v>
      </c>
      <c r="F50" s="8">
        <v>2</v>
      </c>
      <c r="G50" s="8">
        <v>3</v>
      </c>
      <c r="H50" s="9">
        <v>3</v>
      </c>
      <c r="I50" s="9">
        <v>2</v>
      </c>
      <c r="J50" s="9">
        <v>3</v>
      </c>
      <c r="K50" s="9">
        <v>4</v>
      </c>
      <c r="L50" s="9">
        <v>2</v>
      </c>
      <c r="M50" s="9">
        <v>2</v>
      </c>
      <c r="N50" s="9">
        <v>3</v>
      </c>
      <c r="O50" s="9">
        <v>2</v>
      </c>
      <c r="P50" s="9">
        <v>1</v>
      </c>
      <c r="Q50" s="8">
        <v>3</v>
      </c>
      <c r="R50" s="8">
        <v>3</v>
      </c>
      <c r="S50" s="9">
        <v>1</v>
      </c>
      <c r="T50" s="9">
        <v>1</v>
      </c>
      <c r="U50" s="9">
        <v>5</v>
      </c>
      <c r="V50" s="9">
        <v>7</v>
      </c>
      <c r="W50" s="9">
        <v>5</v>
      </c>
      <c r="X50" s="8">
        <v>2</v>
      </c>
      <c r="Y50" s="9">
        <v>3</v>
      </c>
      <c r="Z50" s="8">
        <v>3</v>
      </c>
      <c r="AA50" s="8">
        <v>2</v>
      </c>
      <c r="AB50" s="9">
        <v>3</v>
      </c>
    </row>
    <row r="51" ht="15.75" spans="1:28">
      <c r="A51" s="6">
        <v>48</v>
      </c>
      <c r="B51" s="7" t="s">
        <v>185</v>
      </c>
      <c r="C51" s="8">
        <v>2</v>
      </c>
      <c r="D51" s="8">
        <v>3</v>
      </c>
      <c r="E51" s="8">
        <v>2</v>
      </c>
      <c r="F51" s="8">
        <v>2</v>
      </c>
      <c r="G51" s="8">
        <v>3</v>
      </c>
      <c r="H51" s="9">
        <v>3</v>
      </c>
      <c r="I51" s="9">
        <v>2</v>
      </c>
      <c r="J51" s="9">
        <v>3</v>
      </c>
      <c r="K51" s="9">
        <v>4</v>
      </c>
      <c r="L51" s="9">
        <v>3</v>
      </c>
      <c r="M51" s="9">
        <v>1</v>
      </c>
      <c r="N51" s="9">
        <v>3</v>
      </c>
      <c r="O51" s="9">
        <v>1</v>
      </c>
      <c r="P51" s="9">
        <v>1</v>
      </c>
      <c r="Q51" s="8">
        <v>3</v>
      </c>
      <c r="R51" s="8">
        <v>3</v>
      </c>
      <c r="S51" s="9">
        <v>3</v>
      </c>
      <c r="T51" s="9">
        <v>1</v>
      </c>
      <c r="U51" s="9">
        <v>5</v>
      </c>
      <c r="V51" s="9">
        <v>7</v>
      </c>
      <c r="W51" s="9">
        <v>3</v>
      </c>
      <c r="X51" s="8">
        <v>2</v>
      </c>
      <c r="Y51" s="9">
        <v>3</v>
      </c>
      <c r="Z51" s="8">
        <v>3</v>
      </c>
      <c r="AA51" s="8">
        <v>2</v>
      </c>
      <c r="AB51" s="9">
        <v>2</v>
      </c>
    </row>
    <row r="52" ht="15.75" spans="1:28">
      <c r="A52" s="6">
        <v>49</v>
      </c>
      <c r="B52" s="7" t="s">
        <v>188</v>
      </c>
      <c r="C52" s="8">
        <v>1</v>
      </c>
      <c r="D52" s="8">
        <v>2</v>
      </c>
      <c r="E52" s="8">
        <v>2</v>
      </c>
      <c r="F52" s="8">
        <v>2</v>
      </c>
      <c r="G52" s="8">
        <v>2</v>
      </c>
      <c r="H52" s="9">
        <v>3</v>
      </c>
      <c r="I52" s="9">
        <v>2</v>
      </c>
      <c r="J52" s="9">
        <v>3</v>
      </c>
      <c r="K52" s="9">
        <v>4</v>
      </c>
      <c r="L52" s="9">
        <v>3</v>
      </c>
      <c r="M52" s="9">
        <v>1</v>
      </c>
      <c r="N52" s="9">
        <v>3</v>
      </c>
      <c r="O52" s="9">
        <v>1</v>
      </c>
      <c r="P52" s="9">
        <v>1</v>
      </c>
      <c r="Q52" s="8">
        <v>2</v>
      </c>
      <c r="R52" s="8">
        <v>3</v>
      </c>
      <c r="S52" s="9">
        <v>3</v>
      </c>
      <c r="T52" s="9">
        <v>1</v>
      </c>
      <c r="U52" s="9">
        <v>5</v>
      </c>
      <c r="V52" s="9">
        <v>7</v>
      </c>
      <c r="W52" s="9">
        <v>3</v>
      </c>
      <c r="X52" s="8">
        <v>2</v>
      </c>
      <c r="Y52" s="9">
        <v>3</v>
      </c>
      <c r="Z52" s="8">
        <v>3</v>
      </c>
      <c r="AA52" s="8">
        <v>3</v>
      </c>
      <c r="AB52" s="9">
        <v>3</v>
      </c>
    </row>
    <row r="53" ht="15.75" spans="1:28">
      <c r="A53" s="6">
        <v>50</v>
      </c>
      <c r="B53" s="7" t="s">
        <v>190</v>
      </c>
      <c r="C53" s="8">
        <v>1</v>
      </c>
      <c r="D53" s="8">
        <v>2</v>
      </c>
      <c r="E53" s="8">
        <v>2</v>
      </c>
      <c r="F53" s="8">
        <v>2</v>
      </c>
      <c r="G53" s="8">
        <v>2</v>
      </c>
      <c r="H53" s="9">
        <v>3</v>
      </c>
      <c r="I53" s="9">
        <v>2</v>
      </c>
      <c r="J53" s="9">
        <v>3</v>
      </c>
      <c r="K53" s="9">
        <v>4</v>
      </c>
      <c r="L53" s="9">
        <v>1</v>
      </c>
      <c r="M53" s="9">
        <v>1</v>
      </c>
      <c r="N53" s="9">
        <v>3</v>
      </c>
      <c r="O53" s="9">
        <v>2</v>
      </c>
      <c r="P53" s="9">
        <v>3</v>
      </c>
      <c r="Q53" s="8">
        <v>2</v>
      </c>
      <c r="R53" s="8">
        <v>2</v>
      </c>
      <c r="S53" s="9">
        <v>1</v>
      </c>
      <c r="T53" s="9">
        <v>1</v>
      </c>
      <c r="U53" s="9">
        <v>5</v>
      </c>
      <c r="V53" s="9">
        <v>7</v>
      </c>
      <c r="W53" s="9">
        <v>5</v>
      </c>
      <c r="X53" s="8">
        <v>2</v>
      </c>
      <c r="Y53" s="9">
        <v>2</v>
      </c>
      <c r="Z53" s="8">
        <v>2</v>
      </c>
      <c r="AA53" s="8">
        <v>2</v>
      </c>
      <c r="AB53" s="9">
        <v>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S1 . Morph.Traits of 50 acc.</vt:lpstr>
      <vt:lpstr>26 traits for tree diagram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2024-08-08T04:29:00Z</dcterms:created>
  <dcterms:modified xsi:type="dcterms:W3CDTF">2024-12-05T00:30:36Z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798107584E80481F9EE8E886185A5F3E_12</vt:lpwstr>
  </property>
  <property fmtid="{D5CDD505-2E9C-101B-9397-08002B2CF9AE}" pid="3" name="KSOProductBuildVer">
    <vt:lpwstr>2052-12.1.0.19302</vt:lpwstr>
  </property>
</Properties>
</file>