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oot formation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<sst xmlns="http://schemas.openxmlformats.org/spreadsheetml/2006/main" count="26" uniqueCount="14">
  <si>
    <t>Used data</t>
  </si>
  <si>
    <r>
      <rPr>
        <b/>
        <sz val="11"/>
        <color rgb="FFFF0000"/>
        <rFont val="Arial"/>
        <charset val="134"/>
      </rPr>
      <t>Supplementary table 6 The used data of “</t>
    </r>
    <r>
      <rPr>
        <b/>
        <sz val="11"/>
        <color theme="1"/>
        <rFont val="Arial"/>
        <charset val="134"/>
      </rPr>
      <t>Fig. 3a Comparative analysis of shoot formation rate (%) in pepper varieties, Zunla-1 and CM334 under T</t>
    </r>
    <r>
      <rPr>
        <b/>
        <vertAlign val="subscript"/>
        <sz val="11"/>
        <color rgb="FFFF0000"/>
        <rFont val="Arial"/>
        <charset val="134"/>
      </rPr>
      <t>sf</t>
    </r>
    <r>
      <rPr>
        <b/>
        <sz val="11"/>
        <color theme="1"/>
        <rFont val="Arial"/>
        <charset val="134"/>
      </rPr>
      <t>1, T</t>
    </r>
    <r>
      <rPr>
        <b/>
        <vertAlign val="subscript"/>
        <sz val="11"/>
        <color rgb="FFFF0000"/>
        <rFont val="Arial"/>
        <charset val="134"/>
      </rPr>
      <t>sf</t>
    </r>
    <r>
      <rPr>
        <b/>
        <sz val="11"/>
        <color theme="1"/>
        <rFont val="Arial"/>
        <charset val="134"/>
      </rPr>
      <t>2 and T</t>
    </r>
    <r>
      <rPr>
        <b/>
        <vertAlign val="subscript"/>
        <sz val="11"/>
        <color rgb="FFFF0000"/>
        <rFont val="Arial"/>
        <charset val="134"/>
      </rPr>
      <t>sf</t>
    </r>
    <r>
      <rPr>
        <b/>
        <sz val="11"/>
        <color theme="1"/>
        <rFont val="Arial"/>
        <charset val="134"/>
      </rPr>
      <t>3</t>
    </r>
    <r>
      <rPr>
        <b/>
        <sz val="11"/>
        <color rgb="FFFF0000"/>
        <rFont val="Arial"/>
        <charset val="134"/>
      </rPr>
      <t>”</t>
    </r>
  </si>
  <si>
    <t>Zunla-1 cotyledons</t>
  </si>
  <si>
    <t>Zunla-1 hypocotyls</t>
  </si>
  <si>
    <t>CM334 Cotyledons</t>
  </si>
  <si>
    <t>CM334 Hypocotyls</t>
  </si>
  <si>
    <t xml:space="preserve">Replicates </t>
  </si>
  <si>
    <t>R1</t>
  </si>
  <si>
    <t>R2</t>
  </si>
  <si>
    <t>R3</t>
  </si>
  <si>
    <t>Average%</t>
  </si>
  <si>
    <r>
      <rPr>
        <b/>
        <sz val="11"/>
        <color rgb="FFFF0000"/>
        <rFont val="Arial"/>
        <charset val="134"/>
      </rPr>
      <t>T</t>
    </r>
    <r>
      <rPr>
        <b/>
        <vertAlign val="subscript"/>
        <sz val="11"/>
        <color rgb="FFFF0000"/>
        <rFont val="Arial"/>
        <charset val="134"/>
      </rPr>
      <t>sf</t>
    </r>
    <r>
      <rPr>
        <b/>
        <sz val="11"/>
        <color rgb="FFFF0000"/>
        <rFont val="Arial"/>
        <charset val="134"/>
      </rPr>
      <t>1</t>
    </r>
  </si>
  <si>
    <r>
      <rPr>
        <b/>
        <sz val="11"/>
        <color rgb="FFFF0000"/>
        <rFont val="Arial"/>
        <charset val="134"/>
      </rPr>
      <t>T</t>
    </r>
    <r>
      <rPr>
        <b/>
        <vertAlign val="subscript"/>
        <sz val="11"/>
        <color rgb="FFFF0000"/>
        <rFont val="Arial"/>
        <charset val="134"/>
      </rPr>
      <t>sf</t>
    </r>
    <r>
      <rPr>
        <b/>
        <sz val="11"/>
        <color rgb="FFFF0000"/>
        <rFont val="Arial"/>
        <charset val="134"/>
      </rPr>
      <t>2</t>
    </r>
  </si>
  <si>
    <r>
      <rPr>
        <b/>
        <sz val="11"/>
        <color rgb="FFFF0000"/>
        <rFont val="Arial"/>
        <charset val="134"/>
      </rPr>
      <t>T</t>
    </r>
    <r>
      <rPr>
        <b/>
        <vertAlign val="subscript"/>
        <sz val="11"/>
        <color rgb="FFFF0000"/>
        <rFont val="Arial"/>
        <charset val="134"/>
      </rPr>
      <t>sf</t>
    </r>
    <r>
      <rPr>
        <b/>
        <sz val="11"/>
        <color rgb="FFFF0000"/>
        <rFont val="Arial"/>
        <charset val="134"/>
      </rPr>
      <t>3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</si>
</sst>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0000_);[Red]\(0.00000000\)"/>
    <numFmt numFmtId="177" formatCode="0.00000000"/>
    <numFmt numFmtId="178" formatCode="0.000000000_);[Red]\(0.000000000\)"/>
  </numFmts>
  <fonts count="26">
    <font>
      <sz val="11"/>
      <color theme="1"/>
      <name val="等线"/>
      <charset val="134"/>
      <scheme val="minor"/>
    </font>
    <font>
      <b/>
      <sz val="11"/>
      <color rgb="FFFF0000"/>
      <name val="等线"/>
      <charset val="134"/>
      <scheme val="minor"/>
    </font>
    <font>
      <b/>
      <sz val="11"/>
      <color theme="1"/>
      <name val="Arial"/>
      <charset val="134"/>
    </font>
    <font>
      <sz val="11"/>
      <color theme="1"/>
      <name val="Arial"/>
      <charset val="134"/>
    </font>
    <font>
      <b/>
      <sz val="11"/>
      <color rgb="FFFF0000"/>
      <name val="Arial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vertAlign val="subscript"/>
      <sz val="11"/>
      <color rgb="FFFF000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6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8">
    <xf numFmtId="0" fontId="0" fillId="0" borderId="0" xfId="0"/>
    <xf numFmtId="0" fontId="1" fillId="2" borderId="0" xfId="0" applyFont="1" applyFill="1" applyAlignment="1">
      <alignment horizontal="left"/>
    </xf>
    <xf numFmtId="0" fontId="2" fillId="0" borderId="1" xfId="0" applyFont="1" applyBorder="1" applyAlignment="1">
      <alignment horizontal="left"/>
    </xf>
    <xf numFmtId="0" fontId="3" fillId="0" borderId="2" xfId="0" applyFont="1" applyBorder="1"/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176" fontId="0" fillId="0" borderId="2" xfId="3" applyNumberFormat="1" applyFont="1" applyBorder="1" applyAlignment="1">
      <alignment horizontal="left"/>
    </xf>
    <xf numFmtId="176" fontId="0" fillId="2" borderId="2" xfId="3" applyNumberFormat="1" applyFont="1" applyFill="1" applyBorder="1" applyAlignment="1">
      <alignment horizontal="left"/>
    </xf>
    <xf numFmtId="176" fontId="0" fillId="0" borderId="2" xfId="0" applyNumberFormat="1" applyBorder="1" applyAlignment="1">
      <alignment horizontal="left"/>
    </xf>
    <xf numFmtId="176" fontId="0" fillId="2" borderId="2" xfId="0" applyNumberFormat="1" applyFill="1" applyBorder="1" applyAlignment="1">
      <alignment horizontal="left"/>
    </xf>
    <xf numFmtId="177" fontId="0" fillId="0" borderId="2" xfId="0" applyNumberFormat="1" applyBorder="1" applyAlignment="1">
      <alignment horizontal="left"/>
    </xf>
    <xf numFmtId="178" fontId="0" fillId="0" borderId="2" xfId="0" applyNumberFormat="1" applyBorder="1" applyAlignment="1">
      <alignment horizontal="left"/>
    </xf>
    <xf numFmtId="178" fontId="0" fillId="2" borderId="2" xfId="0" applyNumberFormat="1" applyFill="1" applyBorder="1" applyAlignment="1">
      <alignment horizontal="left"/>
    </xf>
    <xf numFmtId="176" fontId="0" fillId="0" borderId="0" xfId="0" applyNumberFormat="1"/>
    <xf numFmtId="0" fontId="3" fillId="0" borderId="0" xfId="0" applyFo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1"/>
  <sheetViews>
    <sheetView tabSelected="1" workbookViewId="0">
      <selection activeCell="H23" sqref="H23"/>
    </sheetView>
  </sheetViews>
  <sheetFormatPr defaultColWidth="18.775" defaultRowHeight="14.25"/>
  <cols>
    <col min="2" max="2" width="15.775" customWidth="1"/>
    <col min="3" max="3" width="15.3333333333333" customWidth="1"/>
    <col min="4" max="4" width="16.1083333333333" customWidth="1"/>
    <col min="5" max="5" width="18.1083333333333" customWidth="1"/>
    <col min="6" max="6" width="14.4416666666667" customWidth="1"/>
    <col min="7" max="7" width="14.775" customWidth="1"/>
    <col min="8" max="8" width="15.5583333333333" customWidth="1"/>
    <col min="9" max="9" width="15.2166666666667" customWidth="1"/>
    <col min="10" max="10" width="15" customWidth="1"/>
    <col min="11" max="12" width="15.4416666666667" customWidth="1"/>
    <col min="13" max="13" width="16.6666666666667" customWidth="1"/>
    <col min="14" max="14" width="13.2166666666667" customWidth="1"/>
    <col min="15" max="15" width="14.2166666666667" customWidth="1"/>
    <col min="16" max="16" width="14.775" customWidth="1"/>
  </cols>
  <sheetData>
    <row r="1" spans="1:1">
      <c r="A1" s="1" t="s">
        <v>0</v>
      </c>
    </row>
    <row r="2" ht="18.75" spans="1:17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17"/>
    </row>
    <row r="3" ht="15" spans="1:17">
      <c r="A3" s="3"/>
      <c r="B3" s="4" t="s">
        <v>2</v>
      </c>
      <c r="C3" s="5"/>
      <c r="D3" s="5"/>
      <c r="E3" s="6"/>
      <c r="F3" s="4" t="s">
        <v>3</v>
      </c>
      <c r="G3" s="5"/>
      <c r="H3" s="5"/>
      <c r="I3" s="6"/>
      <c r="J3" s="4" t="s">
        <v>4</v>
      </c>
      <c r="K3" s="5"/>
      <c r="L3" s="5"/>
      <c r="M3" s="6"/>
      <c r="N3" s="4" t="s">
        <v>5</v>
      </c>
      <c r="O3" s="5"/>
      <c r="P3" s="5"/>
      <c r="Q3" s="6"/>
    </row>
    <row r="4" ht="15" spans="1:17">
      <c r="A4" s="7" t="s">
        <v>6</v>
      </c>
      <c r="B4" s="7" t="s">
        <v>7</v>
      </c>
      <c r="C4" s="7" t="s">
        <v>8</v>
      </c>
      <c r="D4" s="7" t="s">
        <v>9</v>
      </c>
      <c r="E4" s="7" t="s">
        <v>10</v>
      </c>
      <c r="F4" s="7" t="s">
        <v>7</v>
      </c>
      <c r="G4" s="7" t="s">
        <v>8</v>
      </c>
      <c r="H4" s="7" t="s">
        <v>9</v>
      </c>
      <c r="I4" s="7" t="s">
        <v>10</v>
      </c>
      <c r="J4" s="7" t="s">
        <v>7</v>
      </c>
      <c r="K4" s="7" t="s">
        <v>8</v>
      </c>
      <c r="L4" s="7" t="s">
        <v>9</v>
      </c>
      <c r="M4" s="7" t="s">
        <v>10</v>
      </c>
      <c r="N4" s="7" t="s">
        <v>7</v>
      </c>
      <c r="O4" s="7" t="s">
        <v>8</v>
      </c>
      <c r="P4" s="7" t="s">
        <v>9</v>
      </c>
      <c r="Q4" s="7" t="s">
        <v>10</v>
      </c>
    </row>
    <row r="5" ht="18.75" spans="1:17">
      <c r="A5" s="8" t="s">
        <v>11</v>
      </c>
      <c r="B5" s="9">
        <f>31/52*100</f>
        <v>59.6153846153846</v>
      </c>
      <c r="C5" s="9">
        <f>36/60*100</f>
        <v>60</v>
      </c>
      <c r="D5" s="9">
        <f>32/55*100</f>
        <v>58.1818181818182</v>
      </c>
      <c r="E5" s="10">
        <f>99/167*100</f>
        <v>59.2814371257485</v>
      </c>
      <c r="F5" s="9">
        <f>6/24*100</f>
        <v>25</v>
      </c>
      <c r="G5" s="9">
        <f>5/23*100</f>
        <v>21.7391304347826</v>
      </c>
      <c r="H5" s="9">
        <f>6/25*100</f>
        <v>24</v>
      </c>
      <c r="I5" s="10">
        <f>17/72*100</f>
        <v>23.6111111111111</v>
      </c>
      <c r="J5" s="9">
        <f>29/52*100</f>
        <v>55.7692307692308</v>
      </c>
      <c r="K5" s="9">
        <f>33/60*100</f>
        <v>55</v>
      </c>
      <c r="L5" s="9">
        <f>30/55*100</f>
        <v>54.5454545454545</v>
      </c>
      <c r="M5" s="10">
        <f>92/167*100</f>
        <v>55.0898203592814</v>
      </c>
      <c r="N5" s="9">
        <f>3/15*100</f>
        <v>20</v>
      </c>
      <c r="O5" s="9">
        <f>4/22*100</f>
        <v>18.1818181818182</v>
      </c>
      <c r="P5" s="9">
        <f>2/19*100</f>
        <v>10.5263157894737</v>
      </c>
      <c r="Q5" s="10">
        <f>9/56*100</f>
        <v>16.0714285714286</v>
      </c>
    </row>
    <row r="6" ht="18.75" spans="1:17">
      <c r="A6" s="8" t="s">
        <v>12</v>
      </c>
      <c r="B6" s="11">
        <f>44/55*100</f>
        <v>80</v>
      </c>
      <c r="C6" s="11">
        <f>48/60*100</f>
        <v>80</v>
      </c>
      <c r="D6" s="11">
        <f>46/58*100</f>
        <v>79.3103448275862</v>
      </c>
      <c r="E6" s="12">
        <f>138/173*100</f>
        <v>79.7687861271676</v>
      </c>
      <c r="F6" s="11">
        <f>9/30*100</f>
        <v>30</v>
      </c>
      <c r="G6" s="11">
        <f>7/27*100</f>
        <v>25.9259259259259</v>
      </c>
      <c r="H6" s="11">
        <f>9/32*100</f>
        <v>28.125</v>
      </c>
      <c r="I6" s="12">
        <f>25/89*100</f>
        <v>28.0898876404494</v>
      </c>
      <c r="J6" s="11">
        <f>43/55*100</f>
        <v>78.1818181818182</v>
      </c>
      <c r="K6" s="11">
        <f>47/60*100</f>
        <v>78.3333333333333</v>
      </c>
      <c r="L6" s="11">
        <f>45/58*100</f>
        <v>77.5862068965517</v>
      </c>
      <c r="M6" s="12">
        <f>135/173*100</f>
        <v>78.0346820809249</v>
      </c>
      <c r="N6" s="11">
        <f>6/29*100</f>
        <v>20.6896551724138</v>
      </c>
      <c r="O6" s="11">
        <f>6/25*100</f>
        <v>24</v>
      </c>
      <c r="P6" s="11">
        <f>6/27*100</f>
        <v>22.2222222222222</v>
      </c>
      <c r="Q6" s="12">
        <f>18/81*100</f>
        <v>22.2222222222222</v>
      </c>
    </row>
    <row r="7" ht="18.75" spans="1:17">
      <c r="A7" s="8" t="s">
        <v>13</v>
      </c>
      <c r="B7" s="13">
        <f>8/50*100</f>
        <v>16</v>
      </c>
      <c r="C7" s="14">
        <f>7/55*100</f>
        <v>12.7272727272727</v>
      </c>
      <c r="D7" s="14">
        <f>7/52*100</f>
        <v>13.4615384615385</v>
      </c>
      <c r="E7" s="15">
        <f>22/157*100</f>
        <v>14.0127388535032</v>
      </c>
      <c r="F7" s="13">
        <f>1/30*100</f>
        <v>3.33333333333333</v>
      </c>
      <c r="G7" s="14">
        <f>1/40*100</f>
        <v>2.5</v>
      </c>
      <c r="H7" s="14">
        <f>1/35*100</f>
        <v>2.85714285714286</v>
      </c>
      <c r="I7" s="15">
        <f>3/105*100</f>
        <v>2.85714285714286</v>
      </c>
      <c r="J7" s="13">
        <f>3/50*100</f>
        <v>6</v>
      </c>
      <c r="K7" s="14">
        <f>2/48*100</f>
        <v>4.16666666666667</v>
      </c>
      <c r="L7" s="14">
        <f>3/52*100</f>
        <v>5.76923076923077</v>
      </c>
      <c r="M7" s="15">
        <f>8/150*100</f>
        <v>5.33333333333333</v>
      </c>
      <c r="N7" s="13">
        <f>0/30*100</f>
        <v>0</v>
      </c>
      <c r="O7" s="14">
        <f>1/38*100</f>
        <v>2.63157894736842</v>
      </c>
      <c r="P7" s="14">
        <f>1/40*100</f>
        <v>2.5</v>
      </c>
      <c r="Q7" s="15">
        <f>2/108*100</f>
        <v>1.85185185185185</v>
      </c>
    </row>
    <row r="9" spans="5:17">
      <c r="E9" s="16"/>
      <c r="I9" s="16"/>
      <c r="M9" s="16"/>
      <c r="Q9" s="16"/>
    </row>
    <row r="10" spans="5:17">
      <c r="E10" s="16"/>
      <c r="I10" s="16"/>
      <c r="M10" s="16"/>
      <c r="Q10" s="16"/>
    </row>
    <row r="11" spans="5:17">
      <c r="E11" s="16"/>
      <c r="I11" s="16"/>
      <c r="M11" s="16"/>
      <c r="Q11" s="16"/>
    </row>
  </sheetData>
  <mergeCells count="5">
    <mergeCell ref="A2:P2"/>
    <mergeCell ref="B3:E3"/>
    <mergeCell ref="F3:I3"/>
    <mergeCell ref="J3:M3"/>
    <mergeCell ref="N3:Q3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Shoot formation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Beenish Naeem</dc:creator>
  <cp:lastModifiedBy>Dong</cp:lastModifiedBy>
  <dcterms:created xsi:type="dcterms:W3CDTF">2025-05-01T11:14:00Z</dcterms:created>
  <dcterms:modified xsi:type="dcterms:W3CDTF">2025-08-09T08:32:04Z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40373F7AAABC4378A45BB8A2C0B7F795_12</vt:lpwstr>
  </property>
  <property fmtid="{D5CDD505-2E9C-101B-9397-08002B2CF9AE}" pid="3" name="KSOProductBuildVer">
    <vt:lpwstr>2052-12.1.0.21915</vt:lpwstr>
  </property>
</Properties>
</file>