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49"/>
  </bookViews>
  <sheets>
    <sheet name="TableS9-CpRptStat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<sst xmlns="http://schemas.openxmlformats.org/spreadsheetml/2006/main" count="106" uniqueCount="42">
  <si>
    <t>Table S9. Wilcoxon signed-rank tests for large plastomic repeats</t>
  </si>
  <si>
    <t>A. Large repeat frequency in each plastome</t>
  </si>
  <si>
    <t>Genome</t>
  </si>
  <si>
    <t>Lg Rpt Len</t>
  </si>
  <si>
    <t>Tot Len</t>
  </si>
  <si>
    <t>Rpt%</t>
  </si>
  <si>
    <t>D. ferruginea</t>
  </si>
  <si>
    <t>D. grandiflora</t>
  </si>
  <si>
    <t>D. lanata</t>
  </si>
  <si>
    <r>
      <rPr>
        <i/>
        <sz val="11"/>
        <color theme="1"/>
        <rFont val="等线"/>
        <charset val="134"/>
        <scheme val="minor"/>
      </rPr>
      <t xml:space="preserve">D. lutea </t>
    </r>
    <r>
      <rPr>
        <sz val="11"/>
        <color theme="1"/>
        <rFont val="等线"/>
        <charset val="134"/>
        <scheme val="minor"/>
      </rPr>
      <t>URI10</t>
    </r>
  </si>
  <si>
    <t>D. purpurea</t>
  </si>
  <si>
    <t>E. alpinus</t>
  </si>
  <si>
    <t>B. Expected and actual amount of shared  large repeats between plastomes</t>
  </si>
  <si>
    <t>Species1</t>
  </si>
  <si>
    <t>Species2</t>
  </si>
  <si>
    <t>Rpt1%</t>
  </si>
  <si>
    <t>Rpt2%</t>
  </si>
  <si>
    <r>
      <rPr>
        <b/>
        <sz val="11"/>
        <color theme="1"/>
        <rFont val="等线"/>
        <charset val="134"/>
        <scheme val="minor"/>
      </rPr>
      <t>Shared DNA</t>
    </r>
    <r>
      <rPr>
        <b/>
        <vertAlign val="superscript"/>
        <sz val="11"/>
        <color theme="1"/>
        <rFont val="等线"/>
        <charset val="134"/>
        <scheme val="minor"/>
      </rPr>
      <t>a</t>
    </r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</si>
  <si>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Turnover</t>
    </r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</si>
  <si>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Actual</t>
    </r>
  </si>
  <si>
    <t>diff</t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</si>
  <si>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Static</t>
    </r>
  </si>
  <si>
    <t>mean</t>
  </si>
  <si>
    <t>median</t>
  </si>
  <si>
    <r>
      <rPr>
        <vertAlign val="superscript"/>
        <sz val="11"/>
        <color theme="1"/>
        <rFont val="等线"/>
        <charset val="134"/>
        <scheme val="minor"/>
      </rPr>
      <t>a</t>
    </r>
    <r>
      <rPr>
        <sz val="11"/>
        <color theme="1"/>
        <rFont val="等线"/>
        <charset val="134"/>
        <scheme val="minor"/>
      </rPr>
      <t xml:space="preserve"> Amount of shared DNA between genomes was determined by blastn</t>
    </r>
  </si>
  <si>
    <t>C. Wilcoxon signed-rank test results</t>
  </si>
  <si>
    <t>Statistic properties</t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</si>
  <si>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Turnover</t>
    </r>
    <r>
      <rPr>
        <b/>
        <sz val="11"/>
        <color theme="1"/>
        <rFont val="等线"/>
        <charset val="134"/>
        <scheme val="minor"/>
      </rPr>
      <t xml:space="preserve"> vs. R</t>
    </r>
    <r>
      <rPr>
        <b/>
        <vertAlign val="subscript"/>
        <sz val="11"/>
        <color theme="1"/>
        <rFont val="等线"/>
        <charset val="134"/>
        <scheme val="minor"/>
      </rPr>
      <t>Actual</t>
    </r>
  </si>
  <si>
    <r>
      <rPr>
        <b/>
        <sz val="11"/>
        <color theme="1"/>
        <rFont val="等线"/>
        <charset val="134"/>
        <scheme val="minor"/>
      </rPr>
      <t>R</t>
    </r>
    <r>
      <rPr>
        <b/>
        <vertAlign val="subscript"/>
        <sz val="11"/>
        <color theme="1"/>
        <rFont val="等线"/>
        <charset val="134"/>
        <scheme val="minor"/>
      </rPr>
      <t>Static</t>
    </r>
    <r>
      <rPr>
        <b/>
        <sz val="11"/>
        <color theme="1"/>
        <rFont val="等线"/>
        <charset val="134"/>
        <scheme val="minor"/>
      </rPr>
      <t xml:space="preserve"> vs. R</t>
    </r>
    <r>
      <rPr>
        <b/>
        <vertAlign val="subscript"/>
        <sz val="11"/>
        <color theme="1"/>
        <rFont val="等线"/>
        <charset val="134"/>
        <scheme val="minor"/>
      </rPr>
      <t>Actual</t>
    </r>
  </si>
  <si>
    <t>P-value</t>
  </si>
  <si>
    <t>Effect Size (r)</t>
  </si>
  <si>
    <t>Z</t>
  </si>
  <si>
    <t>W, (W-, W+)</t>
  </si>
  <si>
    <t>0, (0, 465)</t>
  </si>
  <si>
    <t>109, (109, 297)</t>
  </si>
  <si>
    <t>Number of pairs (N)</t>
  </si>
  <si>
    <t>Non-zero difference pairs (n)</t>
  </si>
  <si>
    <t>Ties Correction</t>
  </si>
  <si>
    <t>No ties</t>
  </si>
  <si>
    <t>S.E</t>
  </si>
  <si>
    <t>Average of differences (x̄d)</t>
  </si>
  <si>
    <t>SD of differences (Sd)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</si>
</sst>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"/>
    <numFmt numFmtId="177" formatCode="0.0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9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color theme="1"/>
      <name val="等线"/>
      <charset val="134"/>
      <scheme val="minor"/>
    </font>
    <font>
      <vertAlign val="superscript"/>
      <sz val="11"/>
      <color theme="1"/>
      <name val="等线"/>
      <charset val="134"/>
      <scheme val="minor"/>
    </font>
    <font>
      <b/>
      <vertAlign val="superscript"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176" fontId="0" fillId="0" borderId="0" xfId="0" applyNumberFormat="1"/>
    <xf numFmtId="0" fontId="2" fillId="0" borderId="2" xfId="0" applyFont="1" applyBorder="1"/>
    <xf numFmtId="0" fontId="0" fillId="0" borderId="2" xfId="0" applyBorder="1"/>
    <xf numFmtId="176" fontId="0" fillId="0" borderId="2" xfId="0" applyNumberFormat="1" applyBorder="1"/>
    <xf numFmtId="177" fontId="0" fillId="0" borderId="0" xfId="0" applyNumberFormat="1"/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0" fillId="0" borderId="1" xfId="0" applyBorder="1"/>
    <xf numFmtId="177" fontId="0" fillId="0" borderId="2" xfId="0" applyNumberFormat="1" applyBorder="1"/>
    <xf numFmtId="0" fontId="1" fillId="0" borderId="1" xfId="0" applyFont="1" applyBorder="1" applyAlignment="1">
      <alignment horizontal="right" indent="1"/>
    </xf>
    <xf numFmtId="0" fontId="3" fillId="0" borderId="0" xfId="0" applyFont="1" applyAlignment="1">
      <alignment horizontal="left"/>
    </xf>
    <xf numFmtId="0" fontId="4" fillId="0" borderId="0" xfId="0" applyFont="1"/>
    <xf numFmtId="11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topLeftCell="A21" workbookViewId="0">
      <selection activeCell="Q42" sqref="Q42"/>
    </sheetView>
  </sheetViews>
  <sheetFormatPr defaultColWidth="9" defaultRowHeight="14.25"/>
  <cols>
    <col min="1" max="2" width="12.5583333333333" customWidth="1"/>
    <col min="5" max="5" width="9.55833333333333" customWidth="1"/>
    <col min="6" max="6" width="9" customWidth="1"/>
    <col min="7" max="7" width="9.55833333333333" customWidth="1"/>
    <col min="15" max="15" width="11" customWidth="1"/>
  </cols>
  <sheetData>
    <row r="1" spans="1:15">
      <c r="A1" s="1" t="s">
        <v>0</v>
      </c>
    </row>
    <row r="3" spans="1:15">
      <c r="A3" s="1" t="s">
        <v>1</v>
      </c>
    </row>
    <row r="4" spans="1:15">
      <c r="A4" s="2" t="s">
        <v>2</v>
      </c>
      <c r="B4" s="3" t="s">
        <v>3</v>
      </c>
      <c r="C4" s="3" t="s">
        <v>4</v>
      </c>
      <c r="D4" s="3" t="s">
        <v>5</v>
      </c>
    </row>
    <row r="5" spans="1:15">
      <c r="A5" s="4" t="s">
        <v>6</v>
      </c>
      <c r="B5">
        <v>25784</v>
      </c>
      <c r="C5">
        <v>153161</v>
      </c>
      <c r="D5" s="5">
        <f>B5/C5</f>
        <v>0.168345727698304</v>
      </c>
    </row>
    <row r="6" spans="1:15">
      <c r="A6" s="4" t="s">
        <v>7</v>
      </c>
      <c r="B6">
        <v>25771</v>
      </c>
      <c r="C6">
        <v>153159</v>
      </c>
      <c r="D6" s="5">
        <f>B6/C6</f>
        <v>0.168263046898974</v>
      </c>
    </row>
    <row r="7" spans="1:15">
      <c r="A7" s="4" t="s">
        <v>8</v>
      </c>
      <c r="B7">
        <v>25743</v>
      </c>
      <c r="C7">
        <v>153108</v>
      </c>
      <c r="D7" s="5">
        <f>B7/C7</f>
        <v>0.16813621757191</v>
      </c>
    </row>
    <row r="8" spans="1:15">
      <c r="A8" s="4" t="s">
        <v>9</v>
      </c>
      <c r="B8">
        <v>25780</v>
      </c>
      <c r="C8">
        <v>153071</v>
      </c>
      <c r="D8" s="5">
        <f t="shared" ref="D8:D10" si="0">B8/C8</f>
        <v>0.168418577000216</v>
      </c>
    </row>
    <row r="9" spans="1:15">
      <c r="A9" s="4" t="s">
        <v>10</v>
      </c>
      <c r="B9">
        <v>25820</v>
      </c>
      <c r="C9">
        <v>152999</v>
      </c>
      <c r="D9" s="5">
        <f t="shared" si="0"/>
        <v>0.168759272936424</v>
      </c>
    </row>
    <row r="10" spans="1:15">
      <c r="A10" s="6" t="s">
        <v>11</v>
      </c>
      <c r="B10" s="7">
        <v>25691</v>
      </c>
      <c r="C10" s="7">
        <v>151987</v>
      </c>
      <c r="D10" s="8">
        <f t="shared" si="0"/>
        <v>0.169034193713936</v>
      </c>
    </row>
    <row r="11" spans="1:15">
      <c r="D11" s="5"/>
    </row>
    <row r="13" spans="1:15">
      <c r="A13" s="1" t="s">
        <v>12</v>
      </c>
      <c r="K13" s="9"/>
    </row>
    <row r="14" ht="17.25" spans="1:15">
      <c r="A14" s="2" t="s">
        <v>13</v>
      </c>
      <c r="B14" s="2" t="s">
        <v>14</v>
      </c>
      <c r="C14" s="10" t="s">
        <v>15</v>
      </c>
      <c r="D14" s="10" t="s">
        <v>16</v>
      </c>
      <c r="E14" s="11" t="s">
        <v>17</v>
      </c>
      <c r="F14" s="12"/>
      <c r="G14" s="10" t="s">
        <v>18</v>
      </c>
      <c r="H14" s="10" t="s">
        <v>19</v>
      </c>
      <c r="I14" s="10" t="s">
        <v>20</v>
      </c>
      <c r="J14" s="10"/>
      <c r="K14" s="10" t="s">
        <v>21</v>
      </c>
      <c r="L14" s="10" t="s">
        <v>19</v>
      </c>
      <c r="M14" s="10" t="s">
        <v>20</v>
      </c>
    </row>
    <row r="15" spans="1:15">
      <c r="A15" s="4" t="s">
        <v>6</v>
      </c>
      <c r="B15" s="4" t="s">
        <v>7</v>
      </c>
      <c r="C15" s="5">
        <f>D5</f>
        <v>0.168345727698304</v>
      </c>
      <c r="D15" s="5">
        <f>D6</f>
        <v>0.168263046898974</v>
      </c>
      <c r="E15">
        <v>153157</v>
      </c>
      <c r="G15" s="9">
        <f t="shared" ref="G15:G44" si="1">E15*C15*D15</f>
        <v>4338.38109578285</v>
      </c>
      <c r="H15">
        <v>25783</v>
      </c>
      <c r="I15" s="9">
        <f>H15-G15</f>
        <v>21444.6189042171</v>
      </c>
      <c r="K15" s="9">
        <f>E15*C15</f>
        <v>25783.3266170892</v>
      </c>
      <c r="L15">
        <v>25783</v>
      </c>
      <c r="M15" s="9">
        <f>L15-K15</f>
        <v>-0.326617089205683</v>
      </c>
      <c r="O15" s="9"/>
    </row>
    <row r="16" spans="1:15">
      <c r="A16" s="4" t="s">
        <v>6</v>
      </c>
      <c r="B16" s="4" t="s">
        <v>8</v>
      </c>
      <c r="C16" s="5">
        <f>D5</f>
        <v>0.168345727698304</v>
      </c>
      <c r="D16" s="5">
        <f>D7</f>
        <v>0.16813621757191</v>
      </c>
      <c r="E16">
        <v>153099</v>
      </c>
      <c r="G16" s="9">
        <f t="shared" si="1"/>
        <v>4333.46932301235</v>
      </c>
      <c r="H16">
        <v>25757</v>
      </c>
      <c r="I16" s="9">
        <f t="shared" ref="I16:I44" si="2">H16-G16</f>
        <v>21423.5306769876</v>
      </c>
      <c r="K16" s="9">
        <f t="shared" ref="K16:K44" si="3">E16*C16</f>
        <v>25773.5625648827</v>
      </c>
      <c r="L16">
        <v>25757</v>
      </c>
      <c r="M16" s="9">
        <f t="shared" ref="M16:M44" si="4">L16-K16</f>
        <v>-16.5625648827045</v>
      </c>
      <c r="O16" s="9"/>
    </row>
    <row r="17" spans="1:15">
      <c r="A17" s="4" t="s">
        <v>6</v>
      </c>
      <c r="B17" s="4" t="s">
        <v>9</v>
      </c>
      <c r="C17" s="5">
        <f>D5</f>
        <v>0.168345727698304</v>
      </c>
      <c r="D17" s="5">
        <f>D8</f>
        <v>0.168418577000216</v>
      </c>
      <c r="E17">
        <v>153161</v>
      </c>
      <c r="G17" s="9">
        <f t="shared" si="1"/>
        <v>4342.50458937356</v>
      </c>
      <c r="H17">
        <v>25784</v>
      </c>
      <c r="I17" s="9">
        <f t="shared" si="2"/>
        <v>21441.4954106264</v>
      </c>
      <c r="K17" s="9">
        <f t="shared" si="3"/>
        <v>25784</v>
      </c>
      <c r="L17">
        <v>25784</v>
      </c>
      <c r="M17" s="9">
        <f t="shared" si="4"/>
        <v>0</v>
      </c>
      <c r="O17" s="9"/>
    </row>
    <row r="18" spans="1:15">
      <c r="A18" s="4" t="s">
        <v>6</v>
      </c>
      <c r="B18" s="4" t="s">
        <v>10</v>
      </c>
      <c r="C18" s="5">
        <f>D5</f>
        <v>0.168345727698304</v>
      </c>
      <c r="D18" s="5">
        <f>D9</f>
        <v>0.168759272936424</v>
      </c>
      <c r="E18">
        <v>152926</v>
      </c>
      <c r="G18" s="9">
        <f t="shared" si="1"/>
        <v>4344.61276627981</v>
      </c>
      <c r="H18">
        <v>25783</v>
      </c>
      <c r="I18" s="9">
        <f t="shared" si="2"/>
        <v>21438.3872337202</v>
      </c>
      <c r="K18" s="9">
        <f t="shared" si="3"/>
        <v>25744.4387539909</v>
      </c>
      <c r="L18">
        <v>25783</v>
      </c>
      <c r="M18" s="9">
        <f t="shared" si="4"/>
        <v>38.5612460091033</v>
      </c>
      <c r="O18" s="9"/>
    </row>
    <row r="19" spans="1:15">
      <c r="A19" s="4" t="s">
        <v>6</v>
      </c>
      <c r="B19" s="4" t="s">
        <v>11</v>
      </c>
      <c r="C19" s="5">
        <f>D5</f>
        <v>0.168345727698304</v>
      </c>
      <c r="D19" s="5">
        <f>D10</f>
        <v>0.169034193713936</v>
      </c>
      <c r="E19">
        <v>150674</v>
      </c>
      <c r="G19" s="9">
        <f t="shared" si="1"/>
        <v>4287.60712024996</v>
      </c>
      <c r="H19">
        <v>25773</v>
      </c>
      <c r="I19" s="9">
        <f t="shared" si="2"/>
        <v>21485.39287975</v>
      </c>
      <c r="K19" s="9">
        <f t="shared" si="3"/>
        <v>25365.3241752143</v>
      </c>
      <c r="L19">
        <v>25773</v>
      </c>
      <c r="M19" s="9">
        <f t="shared" si="4"/>
        <v>407.675824785685</v>
      </c>
      <c r="O19" s="9"/>
    </row>
    <row r="20" spans="1:15">
      <c r="A20" s="4" t="s">
        <v>7</v>
      </c>
      <c r="B20" s="4" t="s">
        <v>6</v>
      </c>
      <c r="C20" s="5">
        <f>D6</f>
        <v>0.168263046898974</v>
      </c>
      <c r="D20" s="5">
        <f>D5</f>
        <v>0.168345727698304</v>
      </c>
      <c r="E20">
        <v>153118</v>
      </c>
      <c r="G20" s="9">
        <f t="shared" si="1"/>
        <v>4337.27636754493</v>
      </c>
      <c r="H20">
        <v>25757</v>
      </c>
      <c r="I20" s="9">
        <f t="shared" si="2"/>
        <v>21419.7236324551</v>
      </c>
      <c r="K20" s="9">
        <f t="shared" si="3"/>
        <v>25764.1012150771</v>
      </c>
      <c r="L20">
        <v>25757</v>
      </c>
      <c r="M20" s="9">
        <f t="shared" si="4"/>
        <v>-7.10121507713848</v>
      </c>
      <c r="O20" s="9"/>
    </row>
    <row r="21" spans="1:15">
      <c r="A21" s="4" t="s">
        <v>7</v>
      </c>
      <c r="B21" s="4" t="s">
        <v>8</v>
      </c>
      <c r="C21" s="5">
        <f>D6</f>
        <v>0.168263046898974</v>
      </c>
      <c r="D21" s="5">
        <f>D7</f>
        <v>0.16813621757191</v>
      </c>
      <c r="E21">
        <v>153063</v>
      </c>
      <c r="G21" s="9">
        <f t="shared" si="1"/>
        <v>4330.32251626847</v>
      </c>
      <c r="H21">
        <v>25729</v>
      </c>
      <c r="I21" s="9">
        <f t="shared" si="2"/>
        <v>21398.6774837315</v>
      </c>
      <c r="K21" s="9">
        <f t="shared" si="3"/>
        <v>25754.8467474977</v>
      </c>
      <c r="L21">
        <v>25729</v>
      </c>
      <c r="M21" s="9">
        <f t="shared" si="4"/>
        <v>-25.8467474976969</v>
      </c>
      <c r="O21" s="9"/>
    </row>
    <row r="22" spans="1:15">
      <c r="A22" s="4" t="s">
        <v>7</v>
      </c>
      <c r="B22" s="4" t="s">
        <v>9</v>
      </c>
      <c r="C22" s="5">
        <f>D6</f>
        <v>0.168263046898974</v>
      </c>
      <c r="D22" s="5">
        <f>D8</f>
        <v>0.168418577000216</v>
      </c>
      <c r="E22">
        <v>153118</v>
      </c>
      <c r="G22" s="9">
        <f t="shared" si="1"/>
        <v>4339.15326433282</v>
      </c>
      <c r="H22">
        <v>25757</v>
      </c>
      <c r="I22" s="9">
        <f t="shared" si="2"/>
        <v>21417.8467356672</v>
      </c>
      <c r="K22" s="9">
        <f t="shared" si="3"/>
        <v>25764.1012150771</v>
      </c>
      <c r="L22">
        <v>25757</v>
      </c>
      <c r="M22" s="9">
        <f t="shared" si="4"/>
        <v>-7.10121507713848</v>
      </c>
      <c r="O22" s="9"/>
    </row>
    <row r="23" spans="1:15">
      <c r="A23" s="4" t="s">
        <v>7</v>
      </c>
      <c r="B23" s="4" t="s">
        <v>10</v>
      </c>
      <c r="C23" s="5">
        <f>D6</f>
        <v>0.168263046898974</v>
      </c>
      <c r="D23" s="5">
        <f>D9</f>
        <v>0.168759272936424</v>
      </c>
      <c r="E23">
        <v>152937</v>
      </c>
      <c r="G23" s="9">
        <f t="shared" si="1"/>
        <v>4342.7913220652</v>
      </c>
      <c r="H23">
        <v>25771</v>
      </c>
      <c r="I23" s="9">
        <f t="shared" si="2"/>
        <v>21428.2086779348</v>
      </c>
      <c r="K23" s="9">
        <f t="shared" si="3"/>
        <v>25733.6456035884</v>
      </c>
      <c r="L23">
        <v>25771</v>
      </c>
      <c r="M23" s="9">
        <f t="shared" si="4"/>
        <v>37.3543964115743</v>
      </c>
      <c r="O23" s="9"/>
    </row>
    <row r="24" spans="1:15">
      <c r="A24" s="4" t="s">
        <v>7</v>
      </c>
      <c r="B24" s="4" t="s">
        <v>11</v>
      </c>
      <c r="C24" s="5">
        <f>D6</f>
        <v>0.168263046898974</v>
      </c>
      <c r="D24" s="5">
        <f>D10</f>
        <v>0.169034193713936</v>
      </c>
      <c r="E24">
        <v>150594</v>
      </c>
      <c r="G24" s="9">
        <f t="shared" si="1"/>
        <v>4283.22594149061</v>
      </c>
      <c r="H24">
        <v>25746</v>
      </c>
      <c r="I24" s="9">
        <f t="shared" si="2"/>
        <v>21462.7740585094</v>
      </c>
      <c r="K24" s="9">
        <f t="shared" si="3"/>
        <v>25339.4052847041</v>
      </c>
      <c r="L24">
        <v>25746</v>
      </c>
      <c r="M24" s="9">
        <f t="shared" si="4"/>
        <v>406.594715295872</v>
      </c>
      <c r="O24" s="9"/>
    </row>
    <row r="25" spans="1:15">
      <c r="A25" s="4" t="s">
        <v>8</v>
      </c>
      <c r="B25" s="4" t="s">
        <v>6</v>
      </c>
      <c r="C25" s="5">
        <f>D7</f>
        <v>0.16813621757191</v>
      </c>
      <c r="D25" s="5">
        <f>D5</f>
        <v>0.168345727698304</v>
      </c>
      <c r="E25">
        <v>153085</v>
      </c>
      <c r="G25" s="9">
        <f t="shared" si="1"/>
        <v>4333.07305281776</v>
      </c>
      <c r="H25">
        <v>25741</v>
      </c>
      <c r="I25" s="9">
        <f t="shared" si="2"/>
        <v>21407.9269471822</v>
      </c>
      <c r="K25" s="9">
        <f t="shared" si="3"/>
        <v>25739.1328669958</v>
      </c>
      <c r="L25">
        <v>25741</v>
      </c>
      <c r="M25" s="9">
        <f t="shared" si="4"/>
        <v>1.86713300415431</v>
      </c>
      <c r="O25" s="9"/>
    </row>
    <row r="26" spans="1:15">
      <c r="A26" s="4" t="s">
        <v>8</v>
      </c>
      <c r="B26" s="4" t="s">
        <v>7</v>
      </c>
      <c r="C26" s="5">
        <f>D7</f>
        <v>0.16813621757191</v>
      </c>
      <c r="D26" s="5">
        <f>D6</f>
        <v>0.168263046898974</v>
      </c>
      <c r="E26">
        <v>153079</v>
      </c>
      <c r="G26" s="9">
        <f t="shared" si="1"/>
        <v>4330.77517406468</v>
      </c>
      <c r="H26">
        <v>25738</v>
      </c>
      <c r="I26" s="9">
        <f t="shared" si="2"/>
        <v>21407.2248259353</v>
      </c>
      <c r="K26" s="9">
        <f t="shared" si="3"/>
        <v>25738.1240496904</v>
      </c>
      <c r="L26">
        <v>25738</v>
      </c>
      <c r="M26" s="9">
        <f t="shared" si="4"/>
        <v>-0.124049690413813</v>
      </c>
      <c r="O26" s="9"/>
    </row>
    <row r="27" spans="1:15">
      <c r="A27" s="4" t="s">
        <v>8</v>
      </c>
      <c r="B27" s="4" t="s">
        <v>9</v>
      </c>
      <c r="C27" s="5">
        <f>D7</f>
        <v>0.16813621757191</v>
      </c>
      <c r="D27" s="5">
        <f>D8</f>
        <v>0.168418577000216</v>
      </c>
      <c r="E27">
        <v>153087</v>
      </c>
      <c r="G27" s="9">
        <f t="shared" si="1"/>
        <v>4335.00476520393</v>
      </c>
      <c r="H27">
        <v>25743</v>
      </c>
      <c r="I27" s="9">
        <f t="shared" si="2"/>
        <v>21407.9952347961</v>
      </c>
      <c r="K27" s="9">
        <f t="shared" si="3"/>
        <v>25739.469139431</v>
      </c>
      <c r="L27">
        <v>25743</v>
      </c>
      <c r="M27" s="9">
        <f t="shared" si="4"/>
        <v>3.53086056901157</v>
      </c>
      <c r="O27" s="9"/>
    </row>
    <row r="28" spans="1:15">
      <c r="A28" s="4" t="s">
        <v>8</v>
      </c>
      <c r="B28" s="4" t="s">
        <v>10</v>
      </c>
      <c r="C28" s="5">
        <f>D7</f>
        <v>0.16813621757191</v>
      </c>
      <c r="D28" s="5">
        <f>D9</f>
        <v>0.168759272936424</v>
      </c>
      <c r="E28">
        <v>152834</v>
      </c>
      <c r="G28" s="9">
        <f t="shared" si="1"/>
        <v>4336.59533764448</v>
      </c>
      <c r="H28">
        <v>25738</v>
      </c>
      <c r="I28" s="9">
        <f t="shared" si="2"/>
        <v>21401.4046623555</v>
      </c>
      <c r="K28" s="9">
        <f t="shared" si="3"/>
        <v>25696.9306763853</v>
      </c>
      <c r="L28">
        <v>25738</v>
      </c>
      <c r="M28" s="9">
        <f t="shared" si="4"/>
        <v>41.0693236147017</v>
      </c>
      <c r="O28" s="9"/>
    </row>
    <row r="29" spans="1:15">
      <c r="A29" s="4" t="s">
        <v>8</v>
      </c>
      <c r="B29" s="4" t="s">
        <v>11</v>
      </c>
      <c r="C29" s="5">
        <f>D7</f>
        <v>0.16813621757191</v>
      </c>
      <c r="D29" s="5">
        <f>D10</f>
        <v>0.169034193713936</v>
      </c>
      <c r="E29">
        <v>150615</v>
      </c>
      <c r="G29" s="9">
        <f t="shared" si="1"/>
        <v>4280.59426923921</v>
      </c>
      <c r="H29">
        <v>25743</v>
      </c>
      <c r="I29" s="9">
        <f t="shared" si="2"/>
        <v>21462.4057307608</v>
      </c>
      <c r="K29" s="9">
        <f t="shared" si="3"/>
        <v>25323.8364095932</v>
      </c>
      <c r="L29">
        <v>25743</v>
      </c>
      <c r="M29" s="9">
        <f t="shared" si="4"/>
        <v>419.163590406773</v>
      </c>
      <c r="O29" s="9"/>
    </row>
    <row r="30" spans="1:15">
      <c r="A30" s="4" t="s">
        <v>9</v>
      </c>
      <c r="B30" s="4" t="s">
        <v>6</v>
      </c>
      <c r="C30" s="5">
        <f>D8</f>
        <v>0.168418577000216</v>
      </c>
      <c r="D30" s="5">
        <f>D5</f>
        <v>0.168345727698304</v>
      </c>
      <c r="E30">
        <v>153071</v>
      </c>
      <c r="G30" s="9">
        <f t="shared" si="1"/>
        <v>4339.95286006229</v>
      </c>
      <c r="H30">
        <v>25780</v>
      </c>
      <c r="I30" s="9">
        <f t="shared" si="2"/>
        <v>21440.0471399377</v>
      </c>
      <c r="K30" s="9">
        <f t="shared" si="3"/>
        <v>25780</v>
      </c>
      <c r="L30">
        <v>25780</v>
      </c>
      <c r="M30" s="9">
        <f t="shared" si="4"/>
        <v>0</v>
      </c>
      <c r="O30" s="9"/>
    </row>
    <row r="31" spans="1:15">
      <c r="A31" s="4" t="s">
        <v>9</v>
      </c>
      <c r="B31" s="4" t="s">
        <v>7</v>
      </c>
      <c r="C31" s="5">
        <f>D8</f>
        <v>0.168418577000216</v>
      </c>
      <c r="D31" s="5">
        <f>D6</f>
        <v>0.168263046898974</v>
      </c>
      <c r="E31">
        <v>153067</v>
      </c>
      <c r="G31" s="9">
        <f t="shared" si="1"/>
        <v>4337.70799456387</v>
      </c>
      <c r="H31">
        <v>25779</v>
      </c>
      <c r="I31" s="9">
        <f t="shared" si="2"/>
        <v>21441.2920054361</v>
      </c>
      <c r="K31" s="9">
        <f t="shared" si="3"/>
        <v>25779.326325692</v>
      </c>
      <c r="L31">
        <v>25779</v>
      </c>
      <c r="M31" s="9">
        <f t="shared" si="4"/>
        <v>-0.326325691999955</v>
      </c>
      <c r="O31" s="9"/>
    </row>
    <row r="32" spans="1:15">
      <c r="A32" s="4" t="s">
        <v>9</v>
      </c>
      <c r="B32" s="4" t="s">
        <v>8</v>
      </c>
      <c r="C32" s="5">
        <f>D8</f>
        <v>0.168418577000216</v>
      </c>
      <c r="D32" s="5">
        <f>D7</f>
        <v>0.16813621757191</v>
      </c>
      <c r="E32">
        <v>153009</v>
      </c>
      <c r="G32" s="9">
        <f t="shared" si="1"/>
        <v>4332.79601872849</v>
      </c>
      <c r="H32">
        <v>25759</v>
      </c>
      <c r="I32" s="9">
        <f t="shared" si="2"/>
        <v>21426.2039812715</v>
      </c>
      <c r="K32" s="9">
        <f t="shared" si="3"/>
        <v>25769.558048226</v>
      </c>
      <c r="L32">
        <v>25759</v>
      </c>
      <c r="M32" s="9">
        <f t="shared" si="4"/>
        <v>-10.5580482259866</v>
      </c>
      <c r="O32" s="9"/>
    </row>
    <row r="33" spans="1:15">
      <c r="A33" s="4" t="s">
        <v>9</v>
      </c>
      <c r="B33" s="4" t="s">
        <v>10</v>
      </c>
      <c r="C33" s="5">
        <f>D8</f>
        <v>0.168418577000216</v>
      </c>
      <c r="D33" s="5">
        <f>D9</f>
        <v>0.168759272936424</v>
      </c>
      <c r="E33">
        <v>152828</v>
      </c>
      <c r="G33" s="9">
        <f t="shared" si="1"/>
        <v>4343.70746252636</v>
      </c>
      <c r="H33">
        <v>25779</v>
      </c>
      <c r="I33" s="9">
        <f t="shared" si="2"/>
        <v>21435.2925374736</v>
      </c>
      <c r="K33" s="9">
        <f t="shared" si="3"/>
        <v>25739.0742857889</v>
      </c>
      <c r="L33">
        <v>25779</v>
      </c>
      <c r="M33" s="9">
        <f t="shared" si="4"/>
        <v>39.9257142110509</v>
      </c>
      <c r="O33" s="9"/>
    </row>
    <row r="34" spans="1:15">
      <c r="A34" s="4" t="s">
        <v>9</v>
      </c>
      <c r="B34" s="4" t="s">
        <v>11</v>
      </c>
      <c r="C34" s="5">
        <f>D8</f>
        <v>0.168418577000216</v>
      </c>
      <c r="D34" s="5">
        <f>D10</f>
        <v>0.169034193713936</v>
      </c>
      <c r="E34">
        <v>148903</v>
      </c>
      <c r="G34" s="9">
        <f t="shared" si="1"/>
        <v>4239.04481274045</v>
      </c>
      <c r="H34">
        <v>25765</v>
      </c>
      <c r="I34" s="9">
        <f t="shared" si="2"/>
        <v>21525.9551872596</v>
      </c>
      <c r="K34" s="9">
        <f t="shared" si="3"/>
        <v>25078.0313710631</v>
      </c>
      <c r="L34">
        <v>25765</v>
      </c>
      <c r="M34" s="9">
        <f t="shared" si="4"/>
        <v>686.968628936898</v>
      </c>
      <c r="O34" s="9"/>
    </row>
    <row r="35" spans="1:15">
      <c r="A35" s="4" t="s">
        <v>10</v>
      </c>
      <c r="B35" s="4" t="s">
        <v>6</v>
      </c>
      <c r="C35" s="5">
        <f>D9</f>
        <v>0.168759272936424</v>
      </c>
      <c r="D35" s="5">
        <f>D5</f>
        <v>0.168345727698304</v>
      </c>
      <c r="E35">
        <v>152929</v>
      </c>
      <c r="G35" s="9">
        <f t="shared" si="1"/>
        <v>4344.69799598764</v>
      </c>
      <c r="H35">
        <v>25762</v>
      </c>
      <c r="I35" s="9">
        <f t="shared" si="2"/>
        <v>21417.3020040124</v>
      </c>
      <c r="K35" s="9">
        <f t="shared" si="3"/>
        <v>25808.1868508944</v>
      </c>
      <c r="L35">
        <v>25762</v>
      </c>
      <c r="M35" s="9">
        <f t="shared" si="4"/>
        <v>-46.1868508944499</v>
      </c>
      <c r="O35" s="9"/>
    </row>
    <row r="36" spans="1:15">
      <c r="A36" s="4" t="s">
        <v>10</v>
      </c>
      <c r="B36" s="4" t="s">
        <v>7</v>
      </c>
      <c r="C36" s="5">
        <f>D9</f>
        <v>0.168759272936424</v>
      </c>
      <c r="D36" s="5">
        <f>D6</f>
        <v>0.168263046898974</v>
      </c>
      <c r="E36">
        <v>152966</v>
      </c>
      <c r="G36" s="9">
        <f t="shared" si="1"/>
        <v>4343.61480459944</v>
      </c>
      <c r="H36">
        <v>25776</v>
      </c>
      <c r="I36" s="9">
        <f t="shared" si="2"/>
        <v>21432.3851954006</v>
      </c>
      <c r="K36" s="9">
        <f t="shared" si="3"/>
        <v>25814.4309439931</v>
      </c>
      <c r="L36">
        <v>25776</v>
      </c>
      <c r="M36" s="9">
        <f t="shared" si="4"/>
        <v>-38.4309439930985</v>
      </c>
      <c r="O36" s="9"/>
    </row>
    <row r="37" spans="1:15">
      <c r="A37" s="4" t="s">
        <v>10</v>
      </c>
      <c r="B37" s="4" t="s">
        <v>8</v>
      </c>
      <c r="C37" s="5">
        <f>D9</f>
        <v>0.168759272936424</v>
      </c>
      <c r="D37" s="5">
        <f>D7</f>
        <v>0.16813621757191</v>
      </c>
      <c r="E37">
        <v>152867</v>
      </c>
      <c r="G37" s="9">
        <f t="shared" si="1"/>
        <v>4337.53169765693</v>
      </c>
      <c r="H37">
        <v>25736</v>
      </c>
      <c r="I37" s="9">
        <f t="shared" si="2"/>
        <v>21398.4683023431</v>
      </c>
      <c r="K37" s="9">
        <f t="shared" si="3"/>
        <v>25797.7237759724</v>
      </c>
      <c r="L37">
        <v>25736</v>
      </c>
      <c r="M37" s="9">
        <f t="shared" si="4"/>
        <v>-61.7237759723939</v>
      </c>
      <c r="O37" s="9"/>
    </row>
    <row r="38" spans="1:15">
      <c r="A38" s="4" t="s">
        <v>10</v>
      </c>
      <c r="B38" s="4" t="s">
        <v>9</v>
      </c>
      <c r="C38" s="5">
        <f>D9</f>
        <v>0.168759272936424</v>
      </c>
      <c r="D38" s="5">
        <f>D8</f>
        <v>0.168418577000216</v>
      </c>
      <c r="E38">
        <v>152929</v>
      </c>
      <c r="G38" s="9">
        <f t="shared" si="1"/>
        <v>4346.57810438332</v>
      </c>
      <c r="H38">
        <v>25762</v>
      </c>
      <c r="I38" s="9">
        <f t="shared" si="2"/>
        <v>21415.4218956167</v>
      </c>
      <c r="K38" s="9">
        <f t="shared" si="3"/>
        <v>25808.1868508944</v>
      </c>
      <c r="L38">
        <v>25762</v>
      </c>
      <c r="M38" s="9">
        <f t="shared" si="4"/>
        <v>-46.1868508944499</v>
      </c>
      <c r="O38" s="9"/>
    </row>
    <row r="39" spans="1:15">
      <c r="A39" s="4" t="s">
        <v>10</v>
      </c>
      <c r="B39" s="4" t="s">
        <v>11</v>
      </c>
      <c r="C39" s="5">
        <f>D9</f>
        <v>0.168759272936424</v>
      </c>
      <c r="D39" s="5">
        <f>D10</f>
        <v>0.169034193713936</v>
      </c>
      <c r="E39">
        <v>150625</v>
      </c>
      <c r="G39" s="9">
        <f t="shared" si="1"/>
        <v>4296.74194965414</v>
      </c>
      <c r="H39">
        <v>25747</v>
      </c>
      <c r="I39" s="9">
        <f t="shared" si="2"/>
        <v>21450.2580503459</v>
      </c>
      <c r="K39" s="9">
        <f t="shared" si="3"/>
        <v>25419.3654860489</v>
      </c>
      <c r="L39">
        <v>25747</v>
      </c>
      <c r="M39" s="9">
        <f t="shared" si="4"/>
        <v>327.63451395107</v>
      </c>
      <c r="O39" s="9"/>
    </row>
    <row r="40" spans="1:15">
      <c r="A40" s="4" t="s">
        <v>11</v>
      </c>
      <c r="B40" s="4" t="s">
        <v>6</v>
      </c>
      <c r="C40" s="5">
        <f>D10</f>
        <v>0.169034193713936</v>
      </c>
      <c r="D40" s="5">
        <f>D5</f>
        <v>0.168345727698304</v>
      </c>
      <c r="E40">
        <v>150385</v>
      </c>
      <c r="G40" s="9">
        <f t="shared" si="1"/>
        <v>4279.38328297377</v>
      </c>
      <c r="H40">
        <v>25683</v>
      </c>
      <c r="I40" s="9">
        <f t="shared" si="2"/>
        <v>21403.6167170262</v>
      </c>
      <c r="K40" s="9">
        <f t="shared" si="3"/>
        <v>25420.2072216703</v>
      </c>
      <c r="L40">
        <v>25683</v>
      </c>
      <c r="M40" s="9">
        <f t="shared" si="4"/>
        <v>262.792778329727</v>
      </c>
      <c r="O40" s="9"/>
    </row>
    <row r="41" spans="1:15">
      <c r="A41" s="4" t="s">
        <v>11</v>
      </c>
      <c r="B41" s="4" t="s">
        <v>7</v>
      </c>
      <c r="C41" s="5">
        <f>D10</f>
        <v>0.169034193713936</v>
      </c>
      <c r="D41" s="5">
        <f>D6</f>
        <v>0.168263046898974</v>
      </c>
      <c r="E41">
        <v>150470</v>
      </c>
      <c r="G41" s="9">
        <f t="shared" si="1"/>
        <v>4279.69910764102</v>
      </c>
      <c r="H41">
        <v>25682</v>
      </c>
      <c r="I41" s="9">
        <f t="shared" si="2"/>
        <v>21402.300892359</v>
      </c>
      <c r="K41" s="9">
        <f t="shared" si="3"/>
        <v>25434.575128136</v>
      </c>
      <c r="L41">
        <v>25682</v>
      </c>
      <c r="M41" s="9">
        <f t="shared" si="4"/>
        <v>247.424871864041</v>
      </c>
      <c r="O41" s="9"/>
    </row>
    <row r="42" spans="1:15">
      <c r="A42" s="4" t="s">
        <v>11</v>
      </c>
      <c r="B42" s="4" t="s">
        <v>8</v>
      </c>
      <c r="C42" s="5">
        <f>D10</f>
        <v>0.169034193713936</v>
      </c>
      <c r="D42" s="5">
        <f>D7</f>
        <v>0.16813621757191</v>
      </c>
      <c r="E42">
        <v>150270</v>
      </c>
      <c r="G42" s="9">
        <f t="shared" si="1"/>
        <v>4270.78910359908</v>
      </c>
      <c r="H42">
        <v>25670</v>
      </c>
      <c r="I42" s="9">
        <f t="shared" si="2"/>
        <v>21399.2108964009</v>
      </c>
      <c r="K42" s="9">
        <f t="shared" si="3"/>
        <v>25400.7682893932</v>
      </c>
      <c r="L42">
        <v>25670</v>
      </c>
      <c r="M42" s="9">
        <f t="shared" si="4"/>
        <v>269.231710606829</v>
      </c>
      <c r="O42" s="9"/>
    </row>
    <row r="43" spans="1:15">
      <c r="A43" s="4" t="s">
        <v>11</v>
      </c>
      <c r="B43" s="4" t="s">
        <v>9</v>
      </c>
      <c r="C43" s="5">
        <f>D10</f>
        <v>0.169034193713936</v>
      </c>
      <c r="D43" s="5">
        <f>D8</f>
        <v>0.168418577000216</v>
      </c>
      <c r="E43">
        <v>148666</v>
      </c>
      <c r="G43" s="9">
        <f t="shared" si="1"/>
        <v>4232.29777862683</v>
      </c>
      <c r="H43">
        <v>25676</v>
      </c>
      <c r="I43" s="9">
        <f t="shared" si="2"/>
        <v>21443.7022213732</v>
      </c>
      <c r="K43" s="9">
        <f t="shared" si="3"/>
        <v>25129.637442676</v>
      </c>
      <c r="L43">
        <v>25676</v>
      </c>
      <c r="M43" s="9">
        <f t="shared" si="4"/>
        <v>546.362557323984</v>
      </c>
      <c r="O43" s="9"/>
    </row>
    <row r="44" spans="1:15">
      <c r="A44" s="6" t="s">
        <v>11</v>
      </c>
      <c r="B44" s="6" t="s">
        <v>10</v>
      </c>
      <c r="C44" s="8">
        <f>D10</f>
        <v>0.169034193713936</v>
      </c>
      <c r="D44" s="8">
        <f>D9</f>
        <v>0.168759272936424</v>
      </c>
      <c r="E44" s="7">
        <v>150378</v>
      </c>
      <c r="F44" s="7"/>
      <c r="G44" s="13">
        <f t="shared" si="1"/>
        <v>4289.69600600889</v>
      </c>
      <c r="H44" s="7">
        <v>25675</v>
      </c>
      <c r="I44" s="13">
        <f t="shared" si="2"/>
        <v>21385.3039939911</v>
      </c>
      <c r="J44" s="7"/>
      <c r="K44" s="13">
        <f t="shared" si="3"/>
        <v>25419.0239823143</v>
      </c>
      <c r="L44" s="7">
        <v>25675</v>
      </c>
      <c r="M44" s="13">
        <f t="shared" si="4"/>
        <v>255.976017685723</v>
      </c>
      <c r="O44" s="9"/>
    </row>
    <row r="45" spans="1:15">
      <c r="C45" s="5"/>
      <c r="D45" s="5"/>
      <c r="F45" s="1" t="s">
        <v>22</v>
      </c>
      <c r="G45" s="9">
        <f>AVERAGE(G15:G44)</f>
        <v>4316.9875295041</v>
      </c>
      <c r="H45" s="9">
        <f>AVERAGE(H15:H44)</f>
        <v>25745.8</v>
      </c>
      <c r="I45" s="9"/>
      <c r="J45" s="1" t="s">
        <v>22</v>
      </c>
      <c r="K45" s="9">
        <f>AVERAGE(K15:K44)</f>
        <v>25621.4113773994</v>
      </c>
      <c r="L45" s="9">
        <f>AVERAGE(L15:L44)</f>
        <v>25745.8</v>
      </c>
      <c r="M45" s="9"/>
      <c r="O45" s="9"/>
    </row>
    <row r="46" spans="1:15">
      <c r="C46" s="5"/>
      <c r="D46" s="5"/>
      <c r="F46" s="1" t="s">
        <v>23</v>
      </c>
      <c r="G46" s="9">
        <f>MEDIAN(G15:G44)</f>
        <v>4334.23704410814</v>
      </c>
      <c r="H46" s="9">
        <f>MEDIAN(H15:H44)</f>
        <v>25757</v>
      </c>
      <c r="I46" s="9"/>
      <c r="J46" s="1" t="s">
        <v>23</v>
      </c>
      <c r="K46" s="9">
        <f>MEDIAN(K15:K44)</f>
        <v>25739.3010032134</v>
      </c>
      <c r="L46" s="9">
        <f>MEDIAN(L15:L44)</f>
        <v>25757</v>
      </c>
      <c r="M46" s="9"/>
      <c r="O46" s="9"/>
    </row>
    <row r="47" ht="15.75" spans="1:15">
      <c r="A47" t="s">
        <v>24</v>
      </c>
      <c r="C47" s="5"/>
      <c r="D47" s="5"/>
      <c r="G47" s="9"/>
      <c r="H47" s="9"/>
      <c r="I47" s="9"/>
      <c r="K47" s="9"/>
      <c r="L47" s="9"/>
      <c r="M47" s="9"/>
      <c r="O47" s="9"/>
    </row>
    <row r="48" spans="1:15">
      <c r="C48" s="5"/>
      <c r="D48" s="5"/>
      <c r="G48" s="9"/>
      <c r="H48" s="9"/>
      <c r="I48" s="9"/>
      <c r="K48" s="9"/>
      <c r="L48" s="9"/>
      <c r="M48" s="9"/>
      <c r="O48" s="9"/>
    </row>
    <row r="49" spans="1:14">
      <c r="C49" s="5"/>
      <c r="D49" s="5"/>
      <c r="F49" s="9"/>
      <c r="H49" s="9"/>
      <c r="J49" s="9"/>
      <c r="L49" s="9"/>
      <c r="N49" s="9"/>
    </row>
    <row r="50" spans="1:14">
      <c r="A50" s="1" t="s">
        <v>25</v>
      </c>
      <c r="I50" s="9"/>
    </row>
    <row r="51" ht="17.25" spans="1:14">
      <c r="A51" s="2" t="s">
        <v>26</v>
      </c>
      <c r="B51" s="12"/>
      <c r="C51" s="12"/>
      <c r="D51" s="12"/>
      <c r="E51" s="14" t="s">
        <v>27</v>
      </c>
      <c r="F51" s="12"/>
      <c r="G51" s="14" t="s">
        <v>28</v>
      </c>
    </row>
    <row r="52" spans="1:14">
      <c r="A52" s="15" t="s">
        <v>29</v>
      </c>
      <c r="D52" s="16"/>
      <c r="E52" s="17">
        <v>9.313e-10</v>
      </c>
      <c r="G52" s="18">
        <v>0.9839</v>
      </c>
    </row>
    <row r="53" spans="1:14">
      <c r="A53" s="15" t="s">
        <v>30</v>
      </c>
      <c r="E53" s="19">
        <v>1.0972</v>
      </c>
      <c r="G53" s="19">
        <v>0.4046</v>
      </c>
    </row>
    <row r="54" spans="1:14">
      <c r="A54" s="15" t="s">
        <v>31</v>
      </c>
      <c r="E54" s="19">
        <v>6.0094</v>
      </c>
      <c r="G54" s="19">
        <v>2.1407</v>
      </c>
    </row>
    <row r="55" spans="1:14">
      <c r="A55" s="15" t="s">
        <v>32</v>
      </c>
      <c r="E55" s="19" t="s">
        <v>33</v>
      </c>
      <c r="G55" s="19" t="s">
        <v>34</v>
      </c>
    </row>
    <row r="56" spans="1:14">
      <c r="A56" s="15" t="s">
        <v>35</v>
      </c>
      <c r="E56" s="19">
        <v>30</v>
      </c>
      <c r="G56" s="19">
        <v>30</v>
      </c>
    </row>
    <row r="57" spans="1:14">
      <c r="A57" s="15" t="s">
        <v>36</v>
      </c>
      <c r="E57" s="19">
        <v>30</v>
      </c>
      <c r="G57" s="19">
        <v>28</v>
      </c>
    </row>
    <row r="58" spans="1:14">
      <c r="A58" s="15" t="s">
        <v>37</v>
      </c>
      <c r="E58" s="19" t="s">
        <v>38</v>
      </c>
      <c r="G58" s="19">
        <v>0.375</v>
      </c>
    </row>
    <row r="59" spans="1:14">
      <c r="A59" s="15" t="s">
        <v>39</v>
      </c>
      <c r="E59" s="19">
        <v>48.6184</v>
      </c>
      <c r="G59" s="19">
        <v>43.9104</v>
      </c>
    </row>
    <row r="60" spans="1:14">
      <c r="A60" s="15" t="s">
        <v>40</v>
      </c>
      <c r="E60" s="19">
        <v>21428.81</v>
      </c>
      <c r="G60" s="19">
        <v>124.3967</v>
      </c>
    </row>
    <row r="61" spans="1:14">
      <c r="A61" s="20" t="s">
        <v>41</v>
      </c>
      <c r="B61" s="7"/>
      <c r="C61" s="7"/>
      <c r="D61" s="7"/>
      <c r="E61" s="21">
        <v>29.3775</v>
      </c>
      <c r="F61" s="7"/>
      <c r="G61" s="21">
        <v>203.9308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University of Nebraska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TableS9-CpRptStats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Mower</dc:creator>
  <cp:lastModifiedBy>Dong</cp:lastModifiedBy>
  <dcterms:created xsi:type="dcterms:W3CDTF">2025-10-29T15:53:00Z</dcterms:created>
  <dcterms:modified xsi:type="dcterms:W3CDTF">2026-03-04T02:45:22Z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27DBB4D2D00B4293BC208DA2DCD43D7A_12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